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2300"/>
  </bookViews>
  <sheets>
    <sheet name="Anexa 1Ctr. Nou Medicina Muncii" sheetId="2" r:id="rId1"/>
    <sheet name="Anexa 2 Locatii ASE" sheetId="5" r:id="rId2"/>
    <sheet name="Anexa 3 Investigatii medicale" sheetId="3" r:id="rId3"/>
    <sheet name="Anexa 4 Centralizator prestatii" sheetId="8" r:id="rId4"/>
  </sheets>
  <definedNames>
    <definedName name="_xlnm._FilterDatabase" localSheetId="0" hidden="1">'Anexa 1Ctr. Nou Medicina Muncii'!$A$6:$H$6</definedName>
    <definedName name="_xlnm._FilterDatabase" localSheetId="1" hidden="1">'Anexa 2 Locatii ASE'!$A$4:$C$4</definedName>
    <definedName name="_xlnm._FilterDatabase" localSheetId="2" hidden="1">'Anexa 3 Investigatii medicale'!$A$6:$C$6</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33" i="2"/>
  <c r="D36" l="1"/>
  <c r="C7"/>
  <c r="D13" l="1"/>
  <c r="D9"/>
  <c r="C9"/>
  <c r="D28"/>
  <c r="D11"/>
  <c r="D16"/>
  <c r="D29"/>
  <c r="D26"/>
  <c r="D17"/>
  <c r="D14"/>
  <c r="D10"/>
  <c r="D15"/>
  <c r="D12"/>
  <c r="D33" l="1"/>
  <c r="C32" l="1"/>
  <c r="E32" s="1"/>
  <c r="G32" s="1"/>
  <c r="C31"/>
  <c r="E31" s="1"/>
  <c r="G31" s="1"/>
  <c r="C30"/>
  <c r="G30" s="1"/>
  <c r="C29"/>
  <c r="G29" s="1"/>
  <c r="C28"/>
  <c r="G28" s="1"/>
  <c r="C27"/>
  <c r="G27" s="1"/>
  <c r="C26"/>
  <c r="G26" s="1"/>
  <c r="C25"/>
  <c r="G25" s="1"/>
  <c r="C24"/>
  <c r="G24" s="1"/>
  <c r="C23"/>
  <c r="G23" s="1"/>
  <c r="C22"/>
  <c r="G22" s="1"/>
  <c r="C21"/>
  <c r="E21" s="1"/>
  <c r="G21" s="1"/>
  <c r="C20"/>
  <c r="G20" s="1"/>
  <c r="C19"/>
  <c r="G19" s="1"/>
  <c r="C18"/>
  <c r="G18" s="1"/>
  <c r="C17"/>
  <c r="G17" s="1"/>
  <c r="C16"/>
  <c r="G16" s="1"/>
  <c r="C15"/>
  <c r="G15" s="1"/>
  <c r="C14"/>
  <c r="G14" s="1"/>
  <c r="C13"/>
  <c r="G13" s="1"/>
  <c r="G9"/>
  <c r="C12"/>
  <c r="G12" s="1"/>
  <c r="C11"/>
  <c r="G11" s="1"/>
  <c r="C10"/>
  <c r="G10" s="1"/>
  <c r="C8"/>
  <c r="G8" s="1"/>
  <c r="C33" l="1"/>
  <c r="G7" l="1"/>
  <c r="G33" s="1"/>
</calcChain>
</file>

<file path=xl/sharedStrings.xml><?xml version="1.0" encoding="utf-8"?>
<sst xmlns="http://schemas.openxmlformats.org/spreadsheetml/2006/main" count="174" uniqueCount="168">
  <si>
    <t>Nr. Crt.</t>
  </si>
  <si>
    <t>Categorii de
 personal (funcții)</t>
  </si>
  <si>
    <t>Preț/ angajat (lei)</t>
  </si>
  <si>
    <t>Sudor</t>
  </si>
  <si>
    <t>Liftier</t>
  </si>
  <si>
    <t>Geamgiu (lucru la înălțime)</t>
  </si>
  <si>
    <t>Pompier</t>
  </si>
  <si>
    <t>Laborant</t>
  </si>
  <si>
    <t>Tehnician</t>
  </si>
  <si>
    <t>Bibliotecar</t>
  </si>
  <si>
    <t>Strungar</t>
  </si>
  <si>
    <t>Ex clinic general
Ex oftalmologic
Ex psihologic - la indicația medicului specialist de Medicina Muncii
Ex psihiatric - la indicația medicului specialist de Medicina Muncii 
RPA- la indicația medicului specialist de Medicina Muncii
Aviz Medicina Muncii</t>
  </si>
  <si>
    <t>Ex clinic general
PFV/spirometrie
Hemoleucogramă 
TGO 
TGP 
Creatinină
Ex psihologic - la indicația medicului specialist de Medicina Muncii 
Aviz Medicina Muncii</t>
  </si>
  <si>
    <t>Ex clinic general 
PFV 
Hemoleucogramă
TGO 
TGP 
Creatinină
Ex psihologic - la indicația medicului specialist de Medicina Muncii 
Aviz Medicina Muncii</t>
  </si>
  <si>
    <t>Ex clinic general x 2/an 
Ex. coprobacteriologic x 2/an 
Ex coproparazitologic x 2/an 
PFV - la indicația medicului specialist de Medicina Muncii 
Aviz de Medicina Muncii x 2/an</t>
  </si>
  <si>
    <t>Ex clinic general 
Ex oftalmologic 
Audiogramă 
PFV 
Aviz Medicina Muncii</t>
  </si>
  <si>
    <t>Ex clinic general 
PFV 
Hemoleucograma 
TGO 
TGP 
Aviz Medicina Muncii</t>
  </si>
  <si>
    <t>Ex clinic general
Ex oftalmologic
PFV - la indicația medicului specialist de Medicina Muncii
Aviz Medicina Muncii</t>
  </si>
  <si>
    <t>Manipulant marfă</t>
  </si>
  <si>
    <t>Tâmplar</t>
  </si>
  <si>
    <t>Investigații medicale</t>
  </si>
  <si>
    <t>Preț unitar
(lei)</t>
  </si>
  <si>
    <t>Aviz de Medicina Muncii</t>
  </si>
  <si>
    <t>Examen clinic general</t>
  </si>
  <si>
    <t>Consult neurologic cu probe de echilibru</t>
  </si>
  <si>
    <t>Consult /Examen oftalmologic</t>
  </si>
  <si>
    <t>Consult psihiatrie</t>
  </si>
  <si>
    <t>Consult psihologic</t>
  </si>
  <si>
    <t>Glicemie</t>
  </si>
  <si>
    <t>Examen coproparazitologic</t>
  </si>
  <si>
    <t>Exudat faringian</t>
  </si>
  <si>
    <t>Exudat nazal</t>
  </si>
  <si>
    <t>GGT</t>
  </si>
  <si>
    <t>PSA</t>
  </si>
  <si>
    <t>Spirometrie cu interpretare</t>
  </si>
  <si>
    <t>Uroporfirine</t>
  </si>
  <si>
    <t>VDRL</t>
  </si>
  <si>
    <t>Nr. 
Crt.</t>
  </si>
  <si>
    <t>Antibiogramă</t>
  </si>
  <si>
    <t>Audiogramă</t>
  </si>
  <si>
    <t>Audiogramă Certificat Medical A5</t>
  </si>
  <si>
    <t>Consult ORL cu probe vestibulare</t>
  </si>
  <si>
    <t>Coprocultură</t>
  </si>
  <si>
    <t>Creatinină serică</t>
  </si>
  <si>
    <t>Crom (urina)</t>
  </si>
  <si>
    <t>Hemoleucogramă completă</t>
  </si>
  <si>
    <t>Radiografie Pulmonară</t>
  </si>
  <si>
    <t>Uree serică</t>
  </si>
  <si>
    <t>(acestea se pot completa conform HG 355/2006 modificată și completată cu HG 1169/2011)</t>
  </si>
  <si>
    <t>Nr.
Crt.</t>
  </si>
  <si>
    <t>Punct de lucru</t>
  </si>
  <si>
    <t>Adresă</t>
  </si>
  <si>
    <t>ANEXA 2</t>
  </si>
  <si>
    <t>Imobil Eminescu</t>
  </si>
  <si>
    <t>Imobil V. Madgearu</t>
  </si>
  <si>
    <t xml:space="preserve">Imobil Cihoschi </t>
  </si>
  <si>
    <t>Imobil Sala de Sport</t>
  </si>
  <si>
    <t xml:space="preserve">Imobil N. Iorga </t>
  </si>
  <si>
    <t>Imobil Tache Ionescu</t>
  </si>
  <si>
    <t>Imobil Frumoasa</t>
  </si>
  <si>
    <t xml:space="preserve">Imobil Deva </t>
  </si>
  <si>
    <t>Imobil Predeal</t>
  </si>
  <si>
    <t>Imobil Covasna</t>
  </si>
  <si>
    <t>Imobil V. Slăvescu</t>
  </si>
  <si>
    <t>Imobil Piatra Neamț</t>
  </si>
  <si>
    <t>Imobil Centru teritorial Buzău</t>
  </si>
  <si>
    <t>Imobil M. Moxa (cămine)</t>
  </si>
  <si>
    <t>Cămin Vitan</t>
  </si>
  <si>
    <t xml:space="preserve">Complex Agronomie, Cămin C1, Cămin C2, </t>
  </si>
  <si>
    <t>Complexul Tei, Cămin Tei C1</t>
  </si>
  <si>
    <t>Cămin Casa de Oaspeți</t>
  </si>
  <si>
    <t xml:space="preserve">Cămin Occidentului </t>
  </si>
  <si>
    <t>Cămin Timonierului</t>
  </si>
  <si>
    <t>Bd. Mărăști, nr. 59</t>
  </si>
  <si>
    <t>Str. Energeticienilor, nr. 9 - 11</t>
  </si>
  <si>
    <t>Str. Unirii, nr. 3</t>
  </si>
  <si>
    <t>Str. Gavril Galinescu, nr. 11</t>
  </si>
  <si>
    <t>Cartier Broșteni, Piața Colegiului, Buzău</t>
  </si>
  <si>
    <t>Str. Căderea Bastiliei, nr. 2 - 10</t>
  </si>
  <si>
    <t>Str. Calea Dorobanților, nr. 15 - 17</t>
  </si>
  <si>
    <t>Str. Stanislav Cihoschi, nr. 5</t>
  </si>
  <si>
    <t>Str. Stanislav Cihoschi, nr. 9</t>
  </si>
  <si>
    <t>Str. Mihail Moxa, nr. 5 - 7</t>
  </si>
  <si>
    <t>Str. Calea Griviței, nr. 2 - 2A</t>
  </si>
  <si>
    <t>Str. Calea Șerban Vodă, nr. 22 - 24</t>
  </si>
  <si>
    <t>Str. Tache Ionescu, nr. 11</t>
  </si>
  <si>
    <t>Str. Frumoasa, nr. 31</t>
  </si>
  <si>
    <t>Str. Mihail Moxa, nr. 11</t>
  </si>
  <si>
    <t>Bd. Lacul Tei, nr. 116</t>
  </si>
  <si>
    <t>Str. Bozieni, nr. 821</t>
  </si>
  <si>
    <t>Str. Occidentului, nr. 7</t>
  </si>
  <si>
    <t>Str. Timonierului, nr. 32</t>
  </si>
  <si>
    <t>Str. Mihail Săulescu, nr. 91</t>
  </si>
  <si>
    <t>Str. Libertății, nr. 6</t>
  </si>
  <si>
    <t>ANEXA 1</t>
  </si>
  <si>
    <t>ANEXA  3</t>
  </si>
  <si>
    <t>Bd. Dacia, nr. 41, (fosta Str. M. Eminescu, nr. 13 - 15</t>
  </si>
  <si>
    <t>Imobil Ion Angelescu Corp A</t>
  </si>
  <si>
    <t>Investigații medicale periodice și la angajare care fac obiectul prezentului Caiet de sarcini</t>
  </si>
  <si>
    <t>TGP -  transaminază glutamică piruvică</t>
  </si>
  <si>
    <t>Fochist - tură de noapte</t>
  </si>
  <si>
    <t>Tapițer/ Saltelar</t>
  </si>
  <si>
    <t>Zidar/ Zugrav 
(lucru la înălțime)</t>
  </si>
  <si>
    <t>Lăcătuș/ Lăcătuș Mecanic 
(lucru la înălțime)</t>
  </si>
  <si>
    <t>Ex clinic general x 2/an
Ex oftalmologic 
Ex coproparazitologic x 2/an
Ex. Coprobacteriologic x 2/an
ECK- la indicația medicului specialist de Medicina Muncii 
PFV 
Aviz de Medicina Muncii x 2/an</t>
  </si>
  <si>
    <t>Ex clinic general
Ex psihologic - la indicația medicului specialist de Medicina Muncii 
Ex oftalmologic 
PFV/ spirometrie 
Aviz Medicina Muncii</t>
  </si>
  <si>
    <t>TGO -  transaminază glutamică oxaloacetică</t>
  </si>
  <si>
    <t>ECG cu interpretare</t>
  </si>
  <si>
    <t>Ex clinic general
Ex oftalmologic
Audiogramă
Probe vestibulare, probe de echilibru
ECG
Glicemie
Ex psihologic - la indicația medicului specialist de Medicina Muncii
Aviz Medicina Muncii</t>
  </si>
  <si>
    <t>Ex clinic general
Ex oftalmologic
Audiograma
Probe vestibulare, probe de echilibru
ECG
Glicemie
Ex psihologic - la indicația medicului specialist de Medicina Muncii
Aviz Medicina Muncii
Aviz MM pentru cursuri și autorizare</t>
  </si>
  <si>
    <t>Ex clinic general
Ex oftalmologic
Audiogramă
Probe vestibulare, probe de echilibru
ECG
Glicemie
Ex psihologic - la indicația medicului specialist de Medicina Muncii
Aviz Medicina Muncii
Aviz MM pentru cursuri și autorizare</t>
  </si>
  <si>
    <t>Ex clinic general
Ex oftalmologic
ECG
PFV
Aviz Medicina Muncii</t>
  </si>
  <si>
    <t>Ex clinic general
Ex oftalmologic
Audiogramă
ORL - la indicația medicului specialist de Medicina Muncii
Probe vestibulare, probe de echilibru - la indicația medicului specialist de Medicina Muncii
ECG
Glicemie
Ex psihologic 
Aviz Medicina Muncii</t>
  </si>
  <si>
    <t>CENTRALIZATORUL 
prestaţiilor efectuate privind examenul medical periodic 
în perioada …………………..</t>
  </si>
  <si>
    <t>Spații ...........................
Aparținând Academiei de Studii Economice din București
Localitatea ..................................</t>
  </si>
  <si>
    <t>Nume și Prenume</t>
  </si>
  <si>
    <t>CNP</t>
  </si>
  <si>
    <t>Funcția, 
Meseria</t>
  </si>
  <si>
    <t>Examene Medicale</t>
  </si>
  <si>
    <t>Ex. clinic</t>
  </si>
  <si>
    <t>ECG</t>
  </si>
  <si>
    <t>.............</t>
  </si>
  <si>
    <t>............</t>
  </si>
  <si>
    <t>Semnătură 
Salariat</t>
  </si>
  <si>
    <t>...</t>
  </si>
  <si>
    <t>Prestator,</t>
  </si>
  <si>
    <t>Ex. 
oftalm.</t>
  </si>
  <si>
    <t>Aviz 
medical</t>
  </si>
  <si>
    <t>Ex clinic general
Ex oftalmologic 
ECG
Aviz Medicina Muncii</t>
  </si>
  <si>
    <t>Ex clinic general
Ex oftalmologic
Audiogramă
ECG
Ex psihologic - la indicația medicului specialist de Medicina Muncii
Glicemie 
Ex psihiatric -  la indicația medicului specialist de Medicina Muncii
Aviz Medicina Muncii</t>
  </si>
  <si>
    <t>Ex clinic general
Ex oftalmologic
Spirometrie
Audiogramă
Probe vestibulare, probe de echilibru
ECG
Glicemie
Ex psihologic - la indicația medicului specialist de Medicina Muncii
Aviz Medicina Muncii
Aviz MM pentru cursuri și autorizare</t>
  </si>
  <si>
    <t>Ex clinic general 
Ex oftalmologic 
ECG
Glicemie 
Aviz Medicina Muncii</t>
  </si>
  <si>
    <t>Ex clinic general 
Ex oftalmologic
Glicemie
ECG
PFV 
Aviz Medicina Muncii</t>
  </si>
  <si>
    <t>Ex clinic general
Ex oftalmologic
ECG
Ex psihologic - la indicația medicului specialist de Medicina Muncii
Glicemie 
Ex psihiatric -  la indicația medicului specialist de Medicina Muncii
Aviz Medicina Muncii</t>
  </si>
  <si>
    <t>Nr. angajați</t>
  </si>
  <si>
    <t>Nr. previzionați 
la angajare din posturi vacante</t>
  </si>
  <si>
    <r>
      <rPr>
        <b/>
        <i/>
        <sz val="11"/>
        <rFont val="Times New Roman"/>
        <family val="1"/>
        <charset val="238"/>
      </rPr>
      <t>Funcții de conducere</t>
    </r>
    <r>
      <rPr>
        <sz val="11"/>
        <rFont val="Times New Roman"/>
        <family val="1"/>
        <charset val="238"/>
      </rPr>
      <t xml:space="preserve"> (Ex.: Rector, Prorector, Decan, Prodecan, Director General Administrativ, Director Departament, Șef birou, Șef serviciu, Director, Șef Serviciu, Șef Birou, Secretar Șef)</t>
    </r>
  </si>
  <si>
    <r>
      <rPr>
        <b/>
        <i/>
        <sz val="11"/>
        <rFont val="Times New Roman"/>
        <family val="1"/>
        <charset val="238"/>
      </rPr>
      <t>Cadre didactice de predare și personal asociat</t>
    </r>
    <r>
      <rPr>
        <sz val="11"/>
        <rFont val="Times New Roman"/>
        <family val="1"/>
        <charset val="238"/>
      </rPr>
      <t xml:space="preserve">  (Ex.: profesori, conferențiari, lectori, asistenți, preparatori, asistenți cercetare, Cercetător științific, Cadre didactice de laborator)</t>
    </r>
  </si>
  <si>
    <t>Ex clinic general
Ex oftalmologic
Glicemie
ECK- la indicația medicului specialist de Medicina Muncii
Aviz Medicina Muncii</t>
  </si>
  <si>
    <t>Subinginer 
și 
Inginer 
(Lucru la înălțime)</t>
  </si>
  <si>
    <t>Portar/ Agent pază - tură de noapte 
și
Recepționer - tură de noapte</t>
  </si>
  <si>
    <t xml:space="preserve">Muncitor Calificat </t>
  </si>
  <si>
    <t>Instalator/ 
Instalator sanitar 
(lucru la înălțime)</t>
  </si>
  <si>
    <t>Ex clinic general 
Ex oftalmologic 
Ex psihologic - la indicația medicului specialist de Medicina Muncii 
Aviz Medicina Muncii</t>
  </si>
  <si>
    <r>
      <rPr>
        <b/>
        <i/>
        <sz val="11"/>
        <rFont val="Times New Roman"/>
        <family val="1"/>
        <charset val="238"/>
      </rPr>
      <t>Personal cantină</t>
    </r>
    <r>
      <rPr>
        <sz val="11"/>
        <rFont val="Times New Roman"/>
        <family val="1"/>
        <charset val="238"/>
      </rPr>
      <t xml:space="preserve"> (Ex.: Bucătar, Cofetar, Patiser, Ospătar, Muncitor  bucătărie, Spălătoreasă, Îngrijitor, Tehnolog, Magaziner, Bufetier)</t>
    </r>
  </si>
  <si>
    <t>Șofer 
și 
alte persoane angajate, care conduc mașina instituției)</t>
  </si>
  <si>
    <t>Îngrijitor cămin/ centru/ incintă, cantine, spații de învățământ 
(lucru la înălțime)</t>
  </si>
  <si>
    <t>Muncitor ce lucrează 
în tipografie = Legător manual</t>
  </si>
  <si>
    <t>Investigații medicale (cantitate)</t>
  </si>
  <si>
    <t>Se va completa Anexa 1, conform cu propunerea tehnică a fiecărui ofertant și legislația de sănătate și securitate în muncă în vigoare</t>
  </si>
  <si>
    <r>
      <t>NOTĂ</t>
    </r>
    <r>
      <rPr>
        <sz val="9"/>
        <color rgb="FFFF0000"/>
        <rFont val="Times New Roman"/>
        <family val="1"/>
        <charset val="238"/>
      </rPr>
      <t xml:space="preserve">: </t>
    </r>
  </si>
  <si>
    <r>
      <rPr>
        <b/>
        <i/>
        <sz val="11"/>
        <rFont val="Times New Roman"/>
        <family val="1"/>
        <charset val="238"/>
      </rPr>
      <t>Funcții de execuție</t>
    </r>
    <r>
      <rPr>
        <sz val="11"/>
        <rFont val="Times New Roman"/>
        <family val="1"/>
        <charset val="238"/>
      </rPr>
      <t xml:space="preserve"> (Ex.: Administrator, Contabil, Economist, Merceolog, Secretar, Administrator financiar (de patrimoniu, Consilier, Consilier juridic, Referent, Inginer de sistem, Analist, Informatician, Analist programator ajutor, Curier (fără PC), Magaziner, casier, Administrator hotel, Redactor, Tehnoredactor, Secretar redacți, Auditor, Funcționar, Șef depozit, Operator PC, Telefonist, Pedagog, Psiholog, Sociolog)</t>
    </r>
  </si>
  <si>
    <r>
      <t xml:space="preserve">Nr. maxim  
de angajați </t>
    </r>
    <r>
      <rPr>
        <b/>
        <i/>
        <sz val="11"/>
        <color rgb="FFFF0000"/>
        <rFont val="Times New Roman"/>
        <family val="1"/>
        <charset val="238"/>
      </rPr>
      <t>(încadrați + previzionați)</t>
    </r>
  </si>
  <si>
    <t>TOTAL FUNCȚII/TOTAL VALOARE</t>
  </si>
  <si>
    <t>CENTRALIZATOR PREȚURI PE CATEGORII DE PERSONAL 
( EXISTENTE ȘI PREVIZIONATE  SPRE  OCUPARE ÎN CADRUL ACADEMIEI DE STUDII ECONOMICE DIN BUCUREȘTI)</t>
  </si>
  <si>
    <t xml:space="preserve">Str. Ing. Cristian Pascal, nr. 25 - 27 </t>
  </si>
  <si>
    <t>Complexul Studențesc Belvedere
(cămine A1 - A4, A6 - A8)</t>
  </si>
  <si>
    <t>Imobil M. Moxa (învățământ)</t>
  </si>
  <si>
    <t>ANEXA  4</t>
  </si>
  <si>
    <t xml:space="preserve">              Achizitor,</t>
  </si>
  <si>
    <t xml:space="preserve">Valoarea totală (lei ) </t>
  </si>
  <si>
    <t>TABEL CU LOCAȚIILE DEȚINUTE DE 
ACADEMIA DE STUDII ECONOMICE DIN BUCUREȘTI</t>
  </si>
  <si>
    <t>Data Examinării</t>
  </si>
  <si>
    <t>Nr. 
Dosar</t>
  </si>
  <si>
    <t>Nota: Preturile unitare menționate în prezentul formular sunt preturile care vor fi utilizate pentru efectuarea investigațiilor suplimentare specificate în Tabelul de mai sus, la solicitarea expresă a autorității contractante.</t>
  </si>
  <si>
    <t>Electrician 
(lucru la înălțime)</t>
  </si>
  <si>
    <t>Ex clinic general
Ex oftalmologic
Ex psihologic la indicatia medicului specialist de Medicina Muncii 
Ex ORL - la indicația medicului specialist de Medicina Muncii
Ex neurologic - la indicația medicului specialist de Medicina Muncii
Ex psihiatric - la indicația medicului specialist de Medicina Muncii 
RPA- la indicația medicului specialist de Medicina Muncii
Aviz Medicina Muncii</t>
  </si>
  <si>
    <t>Ex oftalmologic
Ex psihologic - la indicația medicului specialist de Medicina Muncii 
ECG
Glicemie 
Aviz Medicina Muncii Aviz MM pentru cursuri și autorizare</t>
  </si>
</sst>
</file>

<file path=xl/styles.xml><?xml version="1.0" encoding="utf-8"?>
<styleSheet xmlns="http://schemas.openxmlformats.org/spreadsheetml/2006/main">
  <fonts count="17">
    <font>
      <sz val="11"/>
      <color theme="1"/>
      <name val="Calibri"/>
      <family val="2"/>
      <charset val="238"/>
      <scheme val="minor"/>
    </font>
    <font>
      <b/>
      <sz val="11"/>
      <color theme="1"/>
      <name val="Calibri"/>
      <family val="2"/>
      <charset val="238"/>
      <scheme val="minor"/>
    </font>
    <font>
      <sz val="11"/>
      <color theme="1"/>
      <name val="Times New Roman"/>
      <family val="1"/>
      <charset val="238"/>
    </font>
    <font>
      <sz val="12"/>
      <color theme="1"/>
      <name val="Times New Roman"/>
      <family val="1"/>
      <charset val="238"/>
    </font>
    <font>
      <b/>
      <sz val="11"/>
      <color theme="1"/>
      <name val="Times New Roman"/>
      <family val="1"/>
      <charset val="238"/>
    </font>
    <font>
      <sz val="11"/>
      <color rgb="FFFF0000"/>
      <name val="Times New Roman"/>
      <family val="1"/>
      <charset val="238"/>
    </font>
    <font>
      <sz val="11"/>
      <name val="Times New Roman"/>
      <family val="1"/>
      <charset val="238"/>
    </font>
    <font>
      <b/>
      <sz val="12"/>
      <color theme="1"/>
      <name val="Times New Roman"/>
      <family val="1"/>
      <charset val="238"/>
    </font>
    <font>
      <b/>
      <i/>
      <sz val="12"/>
      <color theme="1"/>
      <name val="Times New Roman"/>
      <family val="1"/>
      <charset val="238"/>
    </font>
    <font>
      <b/>
      <sz val="11"/>
      <color theme="1"/>
      <name val="Calibri"/>
      <family val="2"/>
      <scheme val="minor"/>
    </font>
    <font>
      <sz val="11"/>
      <name val="Calibri"/>
      <family val="2"/>
      <scheme val="minor"/>
    </font>
    <font>
      <b/>
      <sz val="11"/>
      <color rgb="FFFF0000"/>
      <name val="Times New Roman"/>
      <family val="1"/>
      <charset val="238"/>
    </font>
    <font>
      <b/>
      <i/>
      <sz val="11"/>
      <color theme="1"/>
      <name val="Times New Roman"/>
      <family val="1"/>
      <charset val="238"/>
    </font>
    <font>
      <b/>
      <i/>
      <sz val="11"/>
      <name val="Times New Roman"/>
      <family val="1"/>
      <charset val="238"/>
    </font>
    <font>
      <b/>
      <u/>
      <sz val="9"/>
      <color rgb="FFFF0000"/>
      <name val="Times New Roman"/>
      <family val="1"/>
      <charset val="238"/>
    </font>
    <font>
      <sz val="9"/>
      <color rgb="FFFF0000"/>
      <name val="Times New Roman"/>
      <family val="1"/>
      <charset val="238"/>
    </font>
    <font>
      <b/>
      <i/>
      <sz val="11"/>
      <color rgb="FFFF0000"/>
      <name val="Times New Roman"/>
      <family val="1"/>
      <charset val="238"/>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31">
    <xf numFmtId="0" fontId="0" fillId="0" borderId="0" xfId="0"/>
    <xf numFmtId="0" fontId="3" fillId="0" borderId="0" xfId="0" applyFont="1"/>
    <xf numFmtId="0" fontId="0" fillId="0" borderId="0" xfId="0" applyAlignment="1">
      <alignment vertical="center"/>
    </xf>
    <xf numFmtId="0" fontId="0" fillId="0" borderId="0" xfId="0" applyAlignment="1"/>
    <xf numFmtId="0" fontId="3" fillId="0" borderId="2" xfId="0" applyFont="1" applyBorder="1" applyAlignment="1">
      <alignment vertical="center"/>
    </xf>
    <xf numFmtId="0" fontId="7" fillId="2" borderId="2" xfId="0" applyFont="1" applyFill="1" applyBorder="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vertical="center" wrapText="1"/>
    </xf>
    <xf numFmtId="0" fontId="7" fillId="0" borderId="0" xfId="0" applyFont="1"/>
    <xf numFmtId="0" fontId="4" fillId="0" borderId="0" xfId="0" applyFont="1" applyAlignment="1">
      <alignment horizontal="center" wrapText="1"/>
    </xf>
    <xf numFmtId="0" fontId="2" fillId="0" borderId="0" xfId="0" applyFont="1" applyBorder="1" applyAlignment="1">
      <alignment horizontal="center" vertical="center"/>
    </xf>
    <xf numFmtId="4" fontId="3" fillId="0" borderId="0" xfId="0" applyNumberFormat="1" applyFont="1" applyAlignment="1">
      <alignment vertical="center"/>
    </xf>
    <xf numFmtId="4" fontId="7" fillId="2" borderId="2" xfId="0" applyNumberFormat="1" applyFont="1" applyFill="1" applyBorder="1" applyAlignment="1">
      <alignment horizontal="center" vertical="center" wrapText="1"/>
    </xf>
    <xf numFmtId="0" fontId="2" fillId="0" borderId="0" xfId="0" applyFont="1"/>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wrapText="1"/>
    </xf>
    <xf numFmtId="0" fontId="4" fillId="0" borderId="0" xfId="0" applyFont="1" applyAlignment="1">
      <alignment horizontal="left"/>
    </xf>
    <xf numFmtId="0" fontId="6" fillId="0" borderId="0" xfId="0" applyFont="1" applyBorder="1" applyAlignment="1">
      <alignment wrapText="1"/>
    </xf>
    <xf numFmtId="0" fontId="4" fillId="0" borderId="0" xfId="0" applyFont="1" applyAlignment="1">
      <alignment horizontal="center" wrapText="1"/>
    </xf>
    <xf numFmtId="0" fontId="3" fillId="0" borderId="0" xfId="0" applyFont="1" applyAlignment="1">
      <alignment horizontal="center" vertical="center"/>
    </xf>
    <xf numFmtId="0" fontId="11" fillId="0" borderId="0" xfId="0" applyFont="1" applyAlignment="1">
      <alignment horizontal="center" vertical="center" wrapText="1"/>
    </xf>
    <xf numFmtId="0" fontId="2" fillId="4" borderId="0" xfId="0" applyFont="1" applyFill="1" applyAlignment="1">
      <alignment vertical="center"/>
    </xf>
    <xf numFmtId="0" fontId="2" fillId="0" borderId="0" xfId="0" applyFont="1" applyAlignment="1">
      <alignment horizontal="center" vertical="center"/>
    </xf>
    <xf numFmtId="0" fontId="2" fillId="4" borderId="0" xfId="0" applyFont="1" applyFill="1"/>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2" fillId="0" borderId="1" xfId="0" applyFont="1" applyBorder="1"/>
    <xf numFmtId="0" fontId="14" fillId="0" borderId="0" xfId="0" applyFont="1" applyAlignment="1">
      <alignment horizontal="center" vertical="center"/>
    </xf>
    <xf numFmtId="4" fontId="3" fillId="0" borderId="0" xfId="0" applyNumberFormat="1" applyFont="1" applyAlignment="1">
      <alignment horizontal="center" vertical="center"/>
    </xf>
    <xf numFmtId="0" fontId="3" fillId="0" borderId="0" xfId="0" applyFont="1" applyAlignment="1">
      <alignment horizontal="left" vertical="center"/>
    </xf>
    <xf numFmtId="0" fontId="9" fillId="3" borderId="12" xfId="0" applyFont="1" applyFill="1" applyBorder="1" applyAlignment="1">
      <alignment horizontal="center" vertical="center" wrapText="1"/>
    </xf>
    <xf numFmtId="0" fontId="1" fillId="3" borderId="13"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wrapText="1"/>
    </xf>
    <xf numFmtId="0" fontId="0" fillId="0" borderId="3" xfId="0" applyBorder="1" applyAlignment="1">
      <alignment vertical="center" wrapText="1"/>
    </xf>
    <xf numFmtId="0" fontId="10" fillId="0" borderId="3" xfId="0" applyFont="1" applyBorder="1" applyAlignment="1">
      <alignment vertical="center" wrapText="1"/>
    </xf>
    <xf numFmtId="0" fontId="10" fillId="0" borderId="3" xfId="0" applyFont="1" applyBorder="1" applyAlignment="1">
      <alignment horizontal="left" vertical="center" wrapText="1"/>
    </xf>
    <xf numFmtId="0" fontId="10" fillId="0" borderId="5" xfId="0" applyFont="1" applyBorder="1" applyAlignment="1">
      <alignment vertical="center" wrapText="1"/>
    </xf>
    <xf numFmtId="0" fontId="7" fillId="0" borderId="0" xfId="0" applyFont="1" applyAlignment="1">
      <alignment horizontal="center" wrapText="1"/>
    </xf>
    <xf numFmtId="0" fontId="3" fillId="0" borderId="0" xfId="0" applyFont="1" applyAlignment="1">
      <alignment horizontal="center" wrapText="1"/>
    </xf>
    <xf numFmtId="0" fontId="3" fillId="0" borderId="2" xfId="0" applyFont="1" applyBorder="1" applyAlignment="1">
      <alignment horizontal="center" vertical="center" wrapText="1"/>
    </xf>
    <xf numFmtId="0" fontId="3" fillId="0" borderId="2" xfId="0" applyFont="1" applyBorder="1" applyAlignment="1">
      <alignment horizontal="center"/>
    </xf>
    <xf numFmtId="0" fontId="3" fillId="0" borderId="2" xfId="0" applyFont="1" applyBorder="1"/>
    <xf numFmtId="0" fontId="3" fillId="0" borderId="2" xfId="0" applyFont="1" applyBorder="1" applyAlignment="1">
      <alignment horizontal="center" textRotation="180"/>
    </xf>
    <xf numFmtId="0" fontId="3"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center" wrapText="1"/>
    </xf>
    <xf numFmtId="0" fontId="4" fillId="5" borderId="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0" borderId="19" xfId="0" applyFont="1" applyBorder="1" applyAlignment="1">
      <alignment horizontal="left" vertical="center"/>
    </xf>
    <xf numFmtId="0" fontId="4" fillId="0" borderId="19" xfId="0" applyFont="1" applyBorder="1" applyAlignment="1">
      <alignment horizontal="center" vertical="center"/>
    </xf>
    <xf numFmtId="0" fontId="12" fillId="0" borderId="19" xfId="0" applyFont="1" applyBorder="1" applyAlignment="1">
      <alignment horizontal="center" vertical="center"/>
    </xf>
    <xf numFmtId="0" fontId="4" fillId="0" borderId="20" xfId="0" applyFont="1" applyBorder="1" applyAlignment="1">
      <alignment horizontal="center" vertical="center"/>
    </xf>
    <xf numFmtId="0" fontId="2" fillId="0" borderId="19" xfId="0" applyFont="1" applyBorder="1"/>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6" fillId="0" borderId="1" xfId="0" applyFont="1" applyBorder="1" applyAlignment="1">
      <alignment vertical="center" wrapText="1"/>
    </xf>
    <xf numFmtId="0" fontId="2" fillId="0" borderId="1" xfId="0" applyFont="1" applyBorder="1" applyAlignment="1">
      <alignment vertical="center"/>
    </xf>
    <xf numFmtId="0" fontId="6" fillId="4" borderId="22" xfId="0" applyFont="1" applyFill="1" applyBorder="1" applyAlignment="1">
      <alignment horizontal="center" vertical="center"/>
    </xf>
    <xf numFmtId="0" fontId="2" fillId="4" borderId="8" xfId="0" applyFont="1" applyFill="1" applyBorder="1" applyAlignment="1">
      <alignment horizontal="center" vertical="center"/>
    </xf>
    <xf numFmtId="0" fontId="6" fillId="0" borderId="7" xfId="0" applyFont="1" applyBorder="1" applyAlignment="1">
      <alignment vertical="center" wrapText="1"/>
    </xf>
    <xf numFmtId="0" fontId="2" fillId="0" borderId="7" xfId="0" applyFont="1" applyBorder="1" applyAlignment="1">
      <alignment vertical="center"/>
    </xf>
    <xf numFmtId="0" fontId="2" fillId="0" borderId="7" xfId="0" applyFont="1" applyBorder="1" applyAlignment="1">
      <alignment vertical="center" wrapText="1"/>
    </xf>
    <xf numFmtId="0" fontId="2" fillId="4" borderId="1" xfId="0" applyFont="1" applyFill="1" applyBorder="1" applyAlignment="1">
      <alignment vertical="center"/>
    </xf>
    <xf numFmtId="0" fontId="6" fillId="4" borderId="1" xfId="0" applyFont="1" applyFill="1" applyBorder="1" applyAlignment="1">
      <alignment vertical="center"/>
    </xf>
    <xf numFmtId="0" fontId="2" fillId="0" borderId="22" xfId="0" applyFont="1" applyBorder="1" applyAlignment="1">
      <alignment horizontal="center" vertical="center"/>
    </xf>
    <xf numFmtId="0" fontId="6" fillId="0" borderId="22" xfId="0" applyFont="1" applyBorder="1" applyAlignment="1">
      <alignment horizontal="center" vertical="center" wrapText="1"/>
    </xf>
    <xf numFmtId="0" fontId="6" fillId="0" borderId="1" xfId="0" applyFont="1" applyBorder="1" applyAlignment="1">
      <alignment horizontal="left" vertical="center" wrapText="1"/>
    </xf>
    <xf numFmtId="0" fontId="6" fillId="0" borderId="22"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5" fillId="0" borderId="22" xfId="0" applyFont="1" applyBorder="1" applyAlignment="1">
      <alignment horizontal="center" vertical="center" wrapText="1"/>
    </xf>
    <xf numFmtId="0" fontId="6" fillId="0" borderId="8" xfId="0" applyFont="1" applyBorder="1" applyAlignment="1">
      <alignment horizontal="center" vertical="center"/>
    </xf>
    <xf numFmtId="0" fontId="2" fillId="0" borderId="7" xfId="0" applyFont="1" applyBorder="1" applyAlignment="1">
      <alignment horizontal="left" vertical="center"/>
    </xf>
    <xf numFmtId="0" fontId="2" fillId="0" borderId="7" xfId="0" applyFont="1" applyBorder="1"/>
    <xf numFmtId="0" fontId="5" fillId="0" borderId="22" xfId="0" applyFont="1" applyBorder="1" applyAlignment="1">
      <alignment horizontal="center" vertical="center"/>
    </xf>
    <xf numFmtId="0" fontId="6" fillId="0" borderId="7" xfId="0" applyFont="1" applyBorder="1" applyAlignment="1">
      <alignment horizontal="left" vertical="center" wrapText="1"/>
    </xf>
    <xf numFmtId="0" fontId="6" fillId="0" borderId="7" xfId="0" applyFont="1" applyBorder="1"/>
    <xf numFmtId="0" fontId="2" fillId="4" borderId="22" xfId="0" applyFont="1" applyFill="1" applyBorder="1" applyAlignment="1">
      <alignment horizontal="center" vertical="center"/>
    </xf>
    <xf numFmtId="0" fontId="2" fillId="4" borderId="7" xfId="0" applyFont="1" applyFill="1" applyBorder="1" applyAlignment="1">
      <alignment horizontal="left" vertical="center" wrapText="1"/>
    </xf>
    <xf numFmtId="0" fontId="4" fillId="4" borderId="7" xfId="0" applyFont="1" applyFill="1" applyBorder="1" applyAlignment="1">
      <alignment horizontal="center" vertical="center"/>
    </xf>
    <xf numFmtId="0" fontId="2" fillId="4" borderId="7" xfId="0" applyFont="1" applyFill="1" applyBorder="1"/>
    <xf numFmtId="0" fontId="2" fillId="0" borderId="23" xfId="0" applyFont="1" applyBorder="1" applyAlignment="1">
      <alignment horizontal="center" vertical="center"/>
    </xf>
    <xf numFmtId="0" fontId="2" fillId="0" borderId="11" xfId="0" applyFont="1" applyBorder="1" applyAlignment="1">
      <alignment horizontal="center" vertical="center"/>
    </xf>
    <xf numFmtId="4" fontId="2" fillId="0" borderId="0" xfId="0" applyNumberFormat="1" applyFont="1"/>
    <xf numFmtId="4" fontId="4" fillId="0" borderId="0" xfId="0" applyNumberFormat="1" applyFont="1" applyAlignment="1">
      <alignment horizontal="center" wrapText="1"/>
    </xf>
    <xf numFmtId="4" fontId="4" fillId="5" borderId="7" xfId="0" applyNumberFormat="1" applyFont="1" applyFill="1" applyBorder="1" applyAlignment="1">
      <alignment horizontal="center" vertical="center" wrapText="1"/>
    </xf>
    <xf numFmtId="4" fontId="2" fillId="0" borderId="1" xfId="0" applyNumberFormat="1" applyFont="1" applyBorder="1" applyAlignment="1">
      <alignment vertical="center"/>
    </xf>
    <xf numFmtId="4" fontId="4" fillId="0" borderId="19" xfId="0" applyNumberFormat="1" applyFont="1" applyBorder="1"/>
    <xf numFmtId="0" fontId="0" fillId="0" borderId="0" xfId="0" applyBorder="1" applyAlignment="1">
      <alignment horizontal="center" vertical="center"/>
    </xf>
    <xf numFmtId="0" fontId="10" fillId="0" borderId="0" xfId="0" applyFont="1" applyBorder="1" applyAlignment="1">
      <alignment vertical="center" wrapText="1"/>
    </xf>
    <xf numFmtId="0" fontId="0" fillId="0" borderId="0" xfId="0" applyBorder="1" applyAlignment="1">
      <alignment vertical="center"/>
    </xf>
    <xf numFmtId="0" fontId="3" fillId="4" borderId="0" xfId="0" applyFont="1" applyFill="1" applyBorder="1" applyAlignment="1">
      <alignment horizontal="center" vertical="center"/>
    </xf>
    <xf numFmtId="0" fontId="8" fillId="4" borderId="0" xfId="0" applyFont="1" applyFill="1" applyBorder="1" applyAlignment="1">
      <alignment vertical="center"/>
    </xf>
    <xf numFmtId="4" fontId="8" fillId="4" borderId="0" xfId="0" applyNumberFormat="1" applyFont="1" applyFill="1" applyBorder="1" applyAlignment="1">
      <alignment vertical="center"/>
    </xf>
    <xf numFmtId="0" fontId="3" fillId="4" borderId="0" xfId="0" applyFont="1" applyFill="1"/>
    <xf numFmtId="0" fontId="8" fillId="4" borderId="0" xfId="0" applyFont="1" applyFill="1" applyBorder="1" applyAlignment="1">
      <alignment vertical="center" wrapText="1"/>
    </xf>
    <xf numFmtId="0" fontId="11" fillId="0" borderId="0" xfId="0" applyFont="1" applyAlignment="1">
      <alignment horizontal="left" vertical="center" wrapText="1"/>
    </xf>
    <xf numFmtId="0" fontId="4"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xf>
    <xf numFmtId="0" fontId="7" fillId="0" borderId="0" xfId="0" applyFont="1" applyAlignment="1">
      <alignment horizontal="left" wrapText="1"/>
    </xf>
    <xf numFmtId="0" fontId="3" fillId="0" borderId="2" xfId="0" applyFont="1" applyBorder="1" applyAlignment="1">
      <alignment horizontal="center"/>
    </xf>
    <xf numFmtId="0" fontId="7" fillId="0" borderId="0" xfId="0" applyFont="1" applyAlignment="1">
      <alignment horizontal="center" wrapText="1"/>
    </xf>
    <xf numFmtId="0" fontId="3" fillId="0" borderId="0" xfId="0" applyFont="1" applyAlignment="1">
      <alignment horizontal="center" wrapText="1"/>
    </xf>
    <xf numFmtId="0" fontId="2" fillId="0" borderId="1" xfId="0" applyFont="1" applyFill="1" applyBorder="1" applyAlignment="1">
      <alignment vertical="center" wrapText="1"/>
    </xf>
    <xf numFmtId="0" fontId="2" fillId="0" borderId="7" xfId="0" applyFont="1" applyFill="1" applyBorder="1" applyAlignment="1">
      <alignment vertical="center" wrapText="1"/>
    </xf>
    <xf numFmtId="0" fontId="6" fillId="0" borderId="1" xfId="0" applyFont="1" applyFill="1" applyBorder="1" applyAlignment="1">
      <alignment wrapText="1"/>
    </xf>
    <xf numFmtId="0" fontId="2" fillId="0" borderId="1" xfId="0" applyFont="1" applyFill="1" applyBorder="1" applyAlignment="1">
      <alignment wrapText="1"/>
    </xf>
    <xf numFmtId="0" fontId="6" fillId="0" borderId="7" xfId="0" applyFont="1" applyFill="1" applyBorder="1" applyAlignment="1">
      <alignment wrapText="1"/>
    </xf>
    <xf numFmtId="0" fontId="2" fillId="0" borderId="7" xfId="0" applyFont="1" applyFill="1" applyBorder="1" applyAlignment="1">
      <alignment wrapText="1"/>
    </xf>
    <xf numFmtId="0" fontId="0" fillId="4" borderId="10" xfId="0" applyFill="1" applyBorder="1" applyAlignment="1">
      <alignment vertical="center"/>
    </xf>
    <xf numFmtId="0" fontId="0" fillId="4" borderId="4" xfId="0" applyFill="1" applyBorder="1" applyAlignment="1">
      <alignment vertical="center" wrapText="1"/>
    </xf>
    <xf numFmtId="0" fontId="0" fillId="4" borderId="4" xfId="0" applyFill="1" applyBorder="1" applyAlignment="1">
      <alignment vertical="center"/>
    </xf>
    <xf numFmtId="0" fontId="0" fillId="4" borderId="6" xfId="0" applyFill="1" applyBorder="1" applyAlignment="1">
      <alignment vertical="center"/>
    </xf>
    <xf numFmtId="4" fontId="3" fillId="0" borderId="2" xfId="0" applyNumberFormat="1"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40"/>
  <sheetViews>
    <sheetView tabSelected="1" zoomScale="115" zoomScaleNormal="115" workbookViewId="0">
      <selection activeCell="H7" sqref="H7"/>
    </sheetView>
  </sheetViews>
  <sheetFormatPr defaultRowHeight="15"/>
  <cols>
    <col min="1" max="1" width="4.85546875" style="19" customWidth="1"/>
    <col min="2" max="2" width="34.85546875" style="18" customWidth="1"/>
    <col min="3" max="3" width="8.42578125" style="30" hidden="1" customWidth="1"/>
    <col min="4" max="4" width="3.85546875" style="30" hidden="1" customWidth="1"/>
    <col min="5" max="5" width="13.140625" style="30" customWidth="1"/>
    <col min="6" max="6" width="9.42578125" style="18" customWidth="1"/>
    <col min="7" max="7" width="9.42578125" style="97" customWidth="1"/>
    <col min="8" max="8" width="58.7109375" style="18" customWidth="1"/>
    <col min="9" max="16384" width="9.140625" style="18"/>
  </cols>
  <sheetData>
    <row r="1" spans="1:8">
      <c r="A1" s="24" t="s">
        <v>94</v>
      </c>
    </row>
    <row r="2" spans="1:8">
      <c r="A2" s="24"/>
    </row>
    <row r="3" spans="1:8" ht="34.5" customHeight="1">
      <c r="A3" s="111" t="s">
        <v>154</v>
      </c>
      <c r="B3" s="111"/>
      <c r="C3" s="111"/>
      <c r="D3" s="111"/>
      <c r="E3" s="111"/>
      <c r="F3" s="111"/>
      <c r="G3" s="111"/>
      <c r="H3" s="111"/>
    </row>
    <row r="4" spans="1:8" ht="14.25" customHeight="1">
      <c r="A4" s="26"/>
      <c r="B4" s="26"/>
      <c r="C4" s="26"/>
      <c r="D4" s="26"/>
      <c r="E4" s="26"/>
      <c r="F4" s="26"/>
      <c r="G4" s="98"/>
      <c r="H4" s="26"/>
    </row>
    <row r="5" spans="1:8" ht="14.25" customHeight="1" thickBot="1">
      <c r="A5" s="26"/>
      <c r="B5" s="26"/>
      <c r="C5" s="26"/>
      <c r="D5" s="26"/>
      <c r="E5" s="26"/>
      <c r="F5" s="26"/>
      <c r="G5" s="98"/>
      <c r="H5" s="26"/>
    </row>
    <row r="6" spans="1:8" ht="69" customHeight="1" thickBot="1">
      <c r="A6" s="58" t="s">
        <v>0</v>
      </c>
      <c r="B6" s="58" t="s">
        <v>1</v>
      </c>
      <c r="C6" s="59" t="s">
        <v>134</v>
      </c>
      <c r="D6" s="58" t="s">
        <v>135</v>
      </c>
      <c r="E6" s="58" t="s">
        <v>152</v>
      </c>
      <c r="F6" s="58" t="s">
        <v>2</v>
      </c>
      <c r="G6" s="99" t="s">
        <v>160</v>
      </c>
      <c r="H6" s="58" t="s">
        <v>148</v>
      </c>
    </row>
    <row r="7" spans="1:8" s="20" customFormat="1" ht="117.75" customHeight="1" thickBot="1">
      <c r="A7" s="32">
        <v>1</v>
      </c>
      <c r="B7" s="69" t="s">
        <v>136</v>
      </c>
      <c r="C7" s="67">
        <f>1+6+1+4+9+17+18+1+1+3+7+13+1+5+16+12+15+16</f>
        <v>146</v>
      </c>
      <c r="D7" s="65">
        <v>5</v>
      </c>
      <c r="E7" s="32">
        <v>157</v>
      </c>
      <c r="F7" s="70"/>
      <c r="G7" s="100">
        <f>E7*F7</f>
        <v>0</v>
      </c>
      <c r="H7" s="120" t="s">
        <v>166</v>
      </c>
    </row>
    <row r="8" spans="1:8" s="20" customFormat="1" ht="90.75" customHeight="1" thickBot="1">
      <c r="A8" s="33">
        <v>2</v>
      </c>
      <c r="B8" s="73" t="s">
        <v>137</v>
      </c>
      <c r="C8" s="68">
        <f>258-58+252-24+196-5+71+1+220+1</f>
        <v>912</v>
      </c>
      <c r="D8" s="66">
        <v>767</v>
      </c>
      <c r="E8" s="33">
        <v>789</v>
      </c>
      <c r="F8" s="74"/>
      <c r="G8" s="100">
        <f t="shared" ref="G8:G32" si="0">E8*F8</f>
        <v>0</v>
      </c>
      <c r="H8" s="121" t="s">
        <v>11</v>
      </c>
    </row>
    <row r="9" spans="1:8" s="20" customFormat="1" ht="180.75" thickBot="1">
      <c r="A9" s="32">
        <v>3</v>
      </c>
      <c r="B9" s="69" t="s">
        <v>151</v>
      </c>
      <c r="C9" s="68">
        <f>16+17+11+7+5+3+3+2+64+0+10+6+4+4+8+63+88+8+3+5</f>
        <v>327</v>
      </c>
      <c r="D9" s="66">
        <f>1+2+1+1+1+3+2+2+1+7+7+1</f>
        <v>29</v>
      </c>
      <c r="E9" s="32">
        <v>220</v>
      </c>
      <c r="F9" s="70"/>
      <c r="G9" s="100">
        <f t="shared" si="0"/>
        <v>0</v>
      </c>
      <c r="H9" s="120" t="s">
        <v>143</v>
      </c>
    </row>
    <row r="10" spans="1:8" s="29" customFormat="1" ht="117.75" customHeight="1" thickBot="1">
      <c r="A10" s="32">
        <v>4</v>
      </c>
      <c r="B10" s="77" t="s">
        <v>7</v>
      </c>
      <c r="C10" s="72">
        <f>9</f>
        <v>9</v>
      </c>
      <c r="D10" s="71">
        <f>2</f>
        <v>2</v>
      </c>
      <c r="E10" s="32">
        <v>7</v>
      </c>
      <c r="F10" s="76"/>
      <c r="G10" s="100">
        <f t="shared" si="0"/>
        <v>0</v>
      </c>
      <c r="H10" s="120" t="s">
        <v>12</v>
      </c>
    </row>
    <row r="11" spans="1:8" s="20" customFormat="1" ht="116.25" customHeight="1" thickBot="1">
      <c r="A11" s="32">
        <v>5</v>
      </c>
      <c r="B11" s="70" t="s">
        <v>8</v>
      </c>
      <c r="C11" s="68">
        <f>33</f>
        <v>33</v>
      </c>
      <c r="D11" s="78">
        <f>2</f>
        <v>2</v>
      </c>
      <c r="E11" s="32">
        <v>27</v>
      </c>
      <c r="F11" s="70"/>
      <c r="G11" s="100">
        <f t="shared" si="0"/>
        <v>0</v>
      </c>
      <c r="H11" s="120" t="s">
        <v>13</v>
      </c>
    </row>
    <row r="12" spans="1:8" s="20" customFormat="1" ht="75.75" customHeight="1" thickBot="1">
      <c r="A12" s="32">
        <v>6</v>
      </c>
      <c r="B12" s="70" t="s">
        <v>9</v>
      </c>
      <c r="C12" s="68">
        <f>51</f>
        <v>51</v>
      </c>
      <c r="D12" s="78">
        <f>4</f>
        <v>4</v>
      </c>
      <c r="E12" s="32">
        <v>47</v>
      </c>
      <c r="F12" s="70"/>
      <c r="G12" s="100">
        <f t="shared" si="0"/>
        <v>0</v>
      </c>
      <c r="H12" s="120" t="s">
        <v>105</v>
      </c>
    </row>
    <row r="13" spans="1:8" s="20" customFormat="1" ht="120.75" thickBot="1">
      <c r="A13" s="32">
        <v>7</v>
      </c>
      <c r="B13" s="80" t="s">
        <v>139</v>
      </c>
      <c r="C13" s="68">
        <f>4+4</f>
        <v>8</v>
      </c>
      <c r="D13" s="79">
        <f>3</f>
        <v>3</v>
      </c>
      <c r="E13" s="32">
        <v>10</v>
      </c>
      <c r="F13" s="70"/>
      <c r="G13" s="100">
        <f t="shared" si="0"/>
        <v>0</v>
      </c>
      <c r="H13" s="122" t="s">
        <v>108</v>
      </c>
    </row>
    <row r="14" spans="1:8" s="20" customFormat="1" ht="60.75" thickBot="1">
      <c r="A14" s="32">
        <v>8</v>
      </c>
      <c r="B14" s="70" t="s">
        <v>18</v>
      </c>
      <c r="C14" s="68">
        <f>2</f>
        <v>2</v>
      </c>
      <c r="D14" s="78">
        <f>1</f>
        <v>1</v>
      </c>
      <c r="E14" s="32">
        <v>3</v>
      </c>
      <c r="F14" s="70"/>
      <c r="G14" s="100">
        <f t="shared" si="0"/>
        <v>0</v>
      </c>
      <c r="H14" s="120" t="s">
        <v>128</v>
      </c>
    </row>
    <row r="15" spans="1:8" s="20" customFormat="1" ht="105.75" thickBot="1">
      <c r="A15" s="33">
        <v>9</v>
      </c>
      <c r="B15" s="75" t="s">
        <v>146</v>
      </c>
      <c r="C15" s="68">
        <f>64</f>
        <v>64</v>
      </c>
      <c r="D15" s="66">
        <f>5</f>
        <v>5</v>
      </c>
      <c r="E15" s="33">
        <v>76</v>
      </c>
      <c r="F15" s="74"/>
      <c r="G15" s="100">
        <f t="shared" si="0"/>
        <v>0</v>
      </c>
      <c r="H15" s="121" t="s">
        <v>104</v>
      </c>
    </row>
    <row r="16" spans="1:8" ht="75.75" thickBot="1">
      <c r="A16" s="32">
        <v>10</v>
      </c>
      <c r="B16" s="82" t="s">
        <v>140</v>
      </c>
      <c r="C16" s="68">
        <f>28+1</f>
        <v>29</v>
      </c>
      <c r="D16" s="66">
        <f>1</f>
        <v>1</v>
      </c>
      <c r="E16" s="32">
        <v>26</v>
      </c>
      <c r="F16" s="34"/>
      <c r="G16" s="100">
        <f t="shared" si="0"/>
        <v>0</v>
      </c>
      <c r="H16" s="123" t="s">
        <v>131</v>
      </c>
    </row>
    <row r="17" spans="1:8" ht="75.75" thickBot="1">
      <c r="A17" s="32">
        <v>11</v>
      </c>
      <c r="B17" s="82" t="s">
        <v>141</v>
      </c>
      <c r="C17" s="68">
        <f>0</f>
        <v>0</v>
      </c>
      <c r="D17" s="66">
        <f>15</f>
        <v>15</v>
      </c>
      <c r="E17" s="32">
        <v>15</v>
      </c>
      <c r="F17" s="34"/>
      <c r="G17" s="100">
        <f t="shared" si="0"/>
        <v>0</v>
      </c>
      <c r="H17" s="123" t="s">
        <v>138</v>
      </c>
    </row>
    <row r="18" spans="1:8" ht="75.75" thickBot="1">
      <c r="A18" s="32">
        <v>12</v>
      </c>
      <c r="B18" s="80" t="s">
        <v>144</v>
      </c>
      <c r="C18" s="68">
        <f>18+1+2+1</f>
        <v>22</v>
      </c>
      <c r="D18" s="66"/>
      <c r="E18" s="32">
        <v>25</v>
      </c>
      <c r="F18" s="34"/>
      <c r="G18" s="100">
        <f t="shared" si="0"/>
        <v>0</v>
      </c>
      <c r="H18" s="120" t="s">
        <v>14</v>
      </c>
    </row>
    <row r="19" spans="1:8" ht="75.75" thickBot="1">
      <c r="A19" s="32">
        <v>13</v>
      </c>
      <c r="B19" s="83" t="s">
        <v>10</v>
      </c>
      <c r="C19" s="68">
        <f>0</f>
        <v>0</v>
      </c>
      <c r="D19" s="81">
        <v>1</v>
      </c>
      <c r="E19" s="32">
        <v>1</v>
      </c>
      <c r="F19" s="34"/>
      <c r="G19" s="100">
        <f t="shared" si="0"/>
        <v>0</v>
      </c>
      <c r="H19" s="123" t="s">
        <v>15</v>
      </c>
    </row>
    <row r="20" spans="1:8" ht="133.5" customHeight="1" thickBot="1">
      <c r="A20" s="32">
        <v>14</v>
      </c>
      <c r="B20" s="82" t="s">
        <v>165</v>
      </c>
      <c r="C20" s="68">
        <f>9</f>
        <v>9</v>
      </c>
      <c r="D20" s="84"/>
      <c r="E20" s="32">
        <v>11</v>
      </c>
      <c r="F20" s="34"/>
      <c r="G20" s="100">
        <f t="shared" si="0"/>
        <v>0</v>
      </c>
      <c r="H20" s="123" t="s">
        <v>109</v>
      </c>
    </row>
    <row r="21" spans="1:8" ht="135.75" thickBot="1">
      <c r="A21" s="33">
        <v>15</v>
      </c>
      <c r="B21" s="89" t="s">
        <v>103</v>
      </c>
      <c r="C21" s="85">
        <f>6</f>
        <v>6</v>
      </c>
      <c r="D21" s="84"/>
      <c r="E21" s="33">
        <f t="shared" ref="E21:E32" si="1">C21+D21</f>
        <v>6</v>
      </c>
      <c r="F21" s="90"/>
      <c r="G21" s="100">
        <f t="shared" si="0"/>
        <v>0</v>
      </c>
      <c r="H21" s="124" t="s">
        <v>110</v>
      </c>
    </row>
    <row r="22" spans="1:8" ht="72.75" customHeight="1" thickBot="1">
      <c r="A22" s="32">
        <v>16</v>
      </c>
      <c r="B22" s="83" t="s">
        <v>3</v>
      </c>
      <c r="C22" s="68">
        <f>1</f>
        <v>1</v>
      </c>
      <c r="D22" s="88"/>
      <c r="E22" s="32">
        <v>0</v>
      </c>
      <c r="F22" s="34"/>
      <c r="G22" s="100">
        <f t="shared" si="0"/>
        <v>0</v>
      </c>
      <c r="H22" s="125" t="s">
        <v>111</v>
      </c>
    </row>
    <row r="23" spans="1:8" ht="87.75" customHeight="1" thickBot="1">
      <c r="A23" s="33">
        <v>17</v>
      </c>
      <c r="B23" s="86" t="s">
        <v>19</v>
      </c>
      <c r="C23" s="68">
        <f>6</f>
        <v>6</v>
      </c>
      <c r="D23" s="88"/>
      <c r="E23" s="33">
        <v>7</v>
      </c>
      <c r="F23" s="87"/>
      <c r="G23" s="100">
        <f t="shared" si="0"/>
        <v>0</v>
      </c>
      <c r="H23" s="123" t="s">
        <v>16</v>
      </c>
    </row>
    <row r="24" spans="1:8" ht="90.75" thickBot="1">
      <c r="A24" s="32">
        <v>18</v>
      </c>
      <c r="B24" s="83" t="s">
        <v>101</v>
      </c>
      <c r="C24" s="68">
        <f>1</f>
        <v>1</v>
      </c>
      <c r="D24" s="88"/>
      <c r="E24" s="32">
        <v>1</v>
      </c>
      <c r="F24" s="34"/>
      <c r="G24" s="100">
        <f t="shared" si="0"/>
        <v>0</v>
      </c>
      <c r="H24" s="123" t="s">
        <v>132</v>
      </c>
    </row>
    <row r="25" spans="1:8" ht="72.75" customHeight="1" thickBot="1">
      <c r="A25" s="32">
        <v>19</v>
      </c>
      <c r="B25" s="83" t="s">
        <v>100</v>
      </c>
      <c r="C25" s="68">
        <f>31</f>
        <v>31</v>
      </c>
      <c r="D25" s="78"/>
      <c r="E25" s="32">
        <v>34</v>
      </c>
      <c r="F25" s="34"/>
      <c r="G25" s="100">
        <f t="shared" si="0"/>
        <v>0</v>
      </c>
      <c r="H25" s="123" t="s">
        <v>167</v>
      </c>
    </row>
    <row r="26" spans="1:8" s="31" customFormat="1" ht="118.5" customHeight="1" thickBot="1">
      <c r="A26" s="33">
        <v>20</v>
      </c>
      <c r="B26" s="92" t="s">
        <v>142</v>
      </c>
      <c r="C26" s="72">
        <f>9</f>
        <v>9</v>
      </c>
      <c r="D26" s="91">
        <f>1</f>
        <v>1</v>
      </c>
      <c r="E26" s="93">
        <v>14</v>
      </c>
      <c r="F26" s="94"/>
      <c r="G26" s="100">
        <f t="shared" si="0"/>
        <v>0</v>
      </c>
      <c r="H26" s="124" t="s">
        <v>108</v>
      </c>
    </row>
    <row r="27" spans="1:8" ht="61.5" customHeight="1" thickBot="1">
      <c r="A27" s="32">
        <v>21</v>
      </c>
      <c r="B27" s="80" t="s">
        <v>147</v>
      </c>
      <c r="C27" s="68">
        <f>1</f>
        <v>1</v>
      </c>
      <c r="D27" s="84"/>
      <c r="E27" s="32">
        <v>1</v>
      </c>
      <c r="F27" s="34"/>
      <c r="G27" s="100">
        <f t="shared" si="0"/>
        <v>0</v>
      </c>
      <c r="H27" s="123" t="s">
        <v>17</v>
      </c>
    </row>
    <row r="28" spans="1:8" ht="150.75" thickBot="1">
      <c r="A28" s="32">
        <v>22</v>
      </c>
      <c r="B28" s="82" t="s">
        <v>145</v>
      </c>
      <c r="C28" s="68">
        <f>7</f>
        <v>7</v>
      </c>
      <c r="D28" s="78">
        <f>3</f>
        <v>3</v>
      </c>
      <c r="E28" s="32">
        <v>7</v>
      </c>
      <c r="F28" s="34"/>
      <c r="G28" s="100">
        <f t="shared" si="0"/>
        <v>0</v>
      </c>
      <c r="H28" s="123" t="s">
        <v>112</v>
      </c>
    </row>
    <row r="29" spans="1:8" ht="104.25" customHeight="1" thickBot="1">
      <c r="A29" s="32">
        <v>23</v>
      </c>
      <c r="B29" s="83" t="s">
        <v>4</v>
      </c>
      <c r="C29" s="68">
        <f>7</f>
        <v>7</v>
      </c>
      <c r="D29" s="78">
        <f>1</f>
        <v>1</v>
      </c>
      <c r="E29" s="32">
        <v>6</v>
      </c>
      <c r="F29" s="34"/>
      <c r="G29" s="100">
        <f t="shared" si="0"/>
        <v>0</v>
      </c>
      <c r="H29" s="123" t="s">
        <v>133</v>
      </c>
    </row>
    <row r="30" spans="1:8" ht="118.5" customHeight="1" thickBot="1">
      <c r="A30" s="32">
        <v>24</v>
      </c>
      <c r="B30" s="82" t="s">
        <v>102</v>
      </c>
      <c r="C30" s="68">
        <f>4</f>
        <v>4</v>
      </c>
      <c r="D30" s="66"/>
      <c r="E30" s="32">
        <v>7</v>
      </c>
      <c r="F30" s="34"/>
      <c r="G30" s="100">
        <f t="shared" si="0"/>
        <v>0</v>
      </c>
      <c r="H30" s="123" t="s">
        <v>129</v>
      </c>
    </row>
    <row r="31" spans="1:8" ht="120.75" thickBot="1">
      <c r="A31" s="32">
        <v>25</v>
      </c>
      <c r="B31" s="83" t="s">
        <v>5</v>
      </c>
      <c r="C31" s="68">
        <f>1</f>
        <v>1</v>
      </c>
      <c r="D31" s="78"/>
      <c r="E31" s="32">
        <f t="shared" si="1"/>
        <v>1</v>
      </c>
      <c r="F31" s="34"/>
      <c r="G31" s="100">
        <f t="shared" si="0"/>
        <v>0</v>
      </c>
      <c r="H31" s="123" t="s">
        <v>129</v>
      </c>
    </row>
    <row r="32" spans="1:8" ht="150.75" thickBot="1">
      <c r="A32" s="32">
        <v>26</v>
      </c>
      <c r="B32" s="83" t="s">
        <v>6</v>
      </c>
      <c r="C32" s="96">
        <f>2</f>
        <v>2</v>
      </c>
      <c r="D32" s="95"/>
      <c r="E32" s="32">
        <f t="shared" si="1"/>
        <v>2</v>
      </c>
      <c r="F32" s="34"/>
      <c r="G32" s="100">
        <f t="shared" si="0"/>
        <v>0</v>
      </c>
      <c r="H32" s="122" t="s">
        <v>130</v>
      </c>
    </row>
    <row r="33" spans="1:8" ht="16.5" customHeight="1" thickBot="1">
      <c r="A33" s="15"/>
      <c r="B33" s="60" t="s">
        <v>153</v>
      </c>
      <c r="C33" s="61">
        <f>SUBTOTAL(9,C7:C32)</f>
        <v>1688</v>
      </c>
      <c r="D33" s="62">
        <f>SUBTOTAL(9,D7:D32)</f>
        <v>840</v>
      </c>
      <c r="E33" s="63">
        <f>SUM(E7:E32)</f>
        <v>1500</v>
      </c>
      <c r="F33" s="64"/>
      <c r="G33" s="101">
        <f>SUM(G7:G32)</f>
        <v>0</v>
      </c>
      <c r="H33" s="25"/>
    </row>
    <row r="34" spans="1:8" ht="30" customHeight="1">
      <c r="A34" s="35" t="s">
        <v>150</v>
      </c>
      <c r="B34" s="110" t="s">
        <v>149</v>
      </c>
      <c r="C34" s="110"/>
      <c r="D34" s="110"/>
      <c r="E34" s="110"/>
      <c r="F34" s="110"/>
      <c r="G34" s="110"/>
      <c r="H34" s="110"/>
    </row>
    <row r="35" spans="1:8" ht="22.5" customHeight="1">
      <c r="A35" s="22"/>
      <c r="B35" s="23"/>
      <c r="C35" s="28"/>
      <c r="D35" s="28"/>
      <c r="H35" s="23"/>
    </row>
    <row r="36" spans="1:8" ht="22.5" customHeight="1">
      <c r="A36" s="22"/>
      <c r="B36" s="23"/>
      <c r="C36" s="28"/>
      <c r="D36" s="28">
        <f>155+66+2+5</f>
        <v>228</v>
      </c>
      <c r="H36" s="23"/>
    </row>
    <row r="37" spans="1:8">
      <c r="B37" s="21"/>
    </row>
    <row r="38" spans="1:8">
      <c r="E38" s="112"/>
      <c r="F38" s="112"/>
      <c r="G38" s="112"/>
    </row>
    <row r="39" spans="1:8">
      <c r="E39" s="112"/>
      <c r="F39" s="112"/>
      <c r="G39" s="112"/>
    </row>
    <row r="40" spans="1:8">
      <c r="B40" s="21"/>
    </row>
  </sheetData>
  <autoFilter ref="A6:H6"/>
  <mergeCells count="4">
    <mergeCell ref="B34:H34"/>
    <mergeCell ref="A3:H3"/>
    <mergeCell ref="E38:G38"/>
    <mergeCell ref="E39:G39"/>
  </mergeCells>
  <pageMargins left="0.70866141732283472" right="0.70866141732283472" top="0.35433070866141736" bottom="0.3149606299212598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C38"/>
  <sheetViews>
    <sheetView workbookViewId="0">
      <selection activeCell="C9" sqref="C9"/>
    </sheetView>
  </sheetViews>
  <sheetFormatPr defaultRowHeight="15"/>
  <cols>
    <col min="1" max="1" width="5.85546875" customWidth="1"/>
    <col min="2" max="2" width="32.85546875" customWidth="1"/>
    <col min="3" max="3" width="40.7109375" customWidth="1"/>
  </cols>
  <sheetData>
    <row r="1" spans="1:3" ht="15.75">
      <c r="A1" s="13" t="s">
        <v>52</v>
      </c>
    </row>
    <row r="2" spans="1:3" ht="31.5" customHeight="1">
      <c r="A2" s="111" t="s">
        <v>161</v>
      </c>
      <c r="B2" s="111"/>
      <c r="C2" s="111"/>
    </row>
    <row r="3" spans="1:3" ht="12" customHeight="1" thickBot="1">
      <c r="A3" s="14"/>
      <c r="B3" s="14"/>
      <c r="C3" s="14"/>
    </row>
    <row r="4" spans="1:3" ht="27.75" customHeight="1" thickBot="1">
      <c r="A4" s="40" t="s">
        <v>49</v>
      </c>
      <c r="B4" s="38" t="s">
        <v>50</v>
      </c>
      <c r="C4" s="39" t="s">
        <v>51</v>
      </c>
    </row>
    <row r="5" spans="1:3" s="2" customFormat="1" ht="19.5" customHeight="1">
      <c r="A5" s="41">
        <v>1</v>
      </c>
      <c r="B5" s="44" t="s">
        <v>97</v>
      </c>
      <c r="C5" s="126" t="s">
        <v>78</v>
      </c>
    </row>
    <row r="6" spans="1:3" s="2" customFormat="1" ht="30.75" customHeight="1">
      <c r="A6" s="42">
        <v>2</v>
      </c>
      <c r="B6" s="45" t="s">
        <v>53</v>
      </c>
      <c r="C6" s="127" t="s">
        <v>96</v>
      </c>
    </row>
    <row r="7" spans="1:3" s="2" customFormat="1" ht="19.5" customHeight="1">
      <c r="A7" s="42">
        <v>3</v>
      </c>
      <c r="B7" s="45" t="s">
        <v>54</v>
      </c>
      <c r="C7" s="128" t="s">
        <v>79</v>
      </c>
    </row>
    <row r="8" spans="1:3" s="2" customFormat="1" ht="19.5" customHeight="1">
      <c r="A8" s="42">
        <v>4</v>
      </c>
      <c r="B8" s="45" t="s">
        <v>55</v>
      </c>
      <c r="C8" s="128" t="s">
        <v>80</v>
      </c>
    </row>
    <row r="9" spans="1:3" s="2" customFormat="1" ht="19.5" customHeight="1">
      <c r="A9" s="42">
        <v>5</v>
      </c>
      <c r="B9" s="45" t="s">
        <v>56</v>
      </c>
      <c r="C9" s="128" t="s">
        <v>81</v>
      </c>
    </row>
    <row r="10" spans="1:3" s="2" customFormat="1" ht="19.5" customHeight="1">
      <c r="A10" s="42">
        <v>6</v>
      </c>
      <c r="B10" s="45" t="s">
        <v>157</v>
      </c>
      <c r="C10" s="128" t="s">
        <v>82</v>
      </c>
    </row>
    <row r="11" spans="1:3" s="2" customFormat="1" ht="19.5" customHeight="1">
      <c r="A11" s="42">
        <v>7</v>
      </c>
      <c r="B11" s="45" t="s">
        <v>63</v>
      </c>
      <c r="C11" s="128" t="s">
        <v>83</v>
      </c>
    </row>
    <row r="12" spans="1:3" s="2" customFormat="1" ht="19.5" customHeight="1">
      <c r="A12" s="42">
        <v>8</v>
      </c>
      <c r="B12" s="45" t="s">
        <v>57</v>
      </c>
      <c r="C12" s="128" t="s">
        <v>84</v>
      </c>
    </row>
    <row r="13" spans="1:3" s="2" customFormat="1" ht="19.5" customHeight="1">
      <c r="A13" s="42">
        <v>9</v>
      </c>
      <c r="B13" s="45" t="s">
        <v>58</v>
      </c>
      <c r="C13" s="128" t="s">
        <v>85</v>
      </c>
    </row>
    <row r="14" spans="1:3" s="2" customFormat="1" ht="19.5" customHeight="1">
      <c r="A14" s="42">
        <v>10</v>
      </c>
      <c r="B14" s="45" t="s">
        <v>59</v>
      </c>
      <c r="C14" s="128" t="s">
        <v>86</v>
      </c>
    </row>
    <row r="15" spans="1:3" s="2" customFormat="1" ht="19.5" customHeight="1">
      <c r="A15" s="42">
        <v>11</v>
      </c>
      <c r="B15" s="45" t="s">
        <v>65</v>
      </c>
      <c r="C15" s="128" t="s">
        <v>77</v>
      </c>
    </row>
    <row r="16" spans="1:3" s="2" customFormat="1" ht="19.5" customHeight="1">
      <c r="A16" s="42">
        <v>12</v>
      </c>
      <c r="B16" s="45" t="s">
        <v>64</v>
      </c>
      <c r="C16" s="128" t="s">
        <v>76</v>
      </c>
    </row>
    <row r="17" spans="1:3" s="2" customFormat="1" ht="19.5" customHeight="1">
      <c r="A17" s="42">
        <v>13</v>
      </c>
      <c r="B17" s="45" t="s">
        <v>60</v>
      </c>
      <c r="C17" s="128" t="s">
        <v>75</v>
      </c>
    </row>
    <row r="18" spans="1:3" s="2" customFormat="1" ht="19.5" customHeight="1">
      <c r="A18" s="42">
        <v>14</v>
      </c>
      <c r="B18" s="46" t="s">
        <v>66</v>
      </c>
      <c r="C18" s="128" t="s">
        <v>87</v>
      </c>
    </row>
    <row r="19" spans="1:3" s="2" customFormat="1" ht="19.5" customHeight="1">
      <c r="A19" s="42">
        <v>15</v>
      </c>
      <c r="B19" s="46" t="s">
        <v>67</v>
      </c>
      <c r="C19" s="128" t="s">
        <v>74</v>
      </c>
    </row>
    <row r="20" spans="1:3" s="2" customFormat="1" ht="33.75" customHeight="1">
      <c r="A20" s="42">
        <v>16</v>
      </c>
      <c r="B20" s="46" t="s">
        <v>68</v>
      </c>
      <c r="C20" s="128" t="s">
        <v>73</v>
      </c>
    </row>
    <row r="21" spans="1:3" s="2" customFormat="1" ht="19.5" customHeight="1">
      <c r="A21" s="42">
        <v>17</v>
      </c>
      <c r="B21" s="46" t="s">
        <v>69</v>
      </c>
      <c r="C21" s="128" t="s">
        <v>88</v>
      </c>
    </row>
    <row r="22" spans="1:3" s="2" customFormat="1" ht="30" customHeight="1">
      <c r="A22" s="42">
        <v>18</v>
      </c>
      <c r="B22" s="47" t="s">
        <v>156</v>
      </c>
      <c r="C22" s="127" t="s">
        <v>155</v>
      </c>
    </row>
    <row r="23" spans="1:3" s="2" customFormat="1" ht="19.5" customHeight="1">
      <c r="A23" s="42">
        <v>19</v>
      </c>
      <c r="B23" s="46" t="s">
        <v>70</v>
      </c>
      <c r="C23" s="128" t="s">
        <v>89</v>
      </c>
    </row>
    <row r="24" spans="1:3" s="2" customFormat="1" ht="19.5" customHeight="1">
      <c r="A24" s="42">
        <v>20</v>
      </c>
      <c r="B24" s="46" t="s">
        <v>71</v>
      </c>
      <c r="C24" s="128" t="s">
        <v>90</v>
      </c>
    </row>
    <row r="25" spans="1:3" s="2" customFormat="1" ht="19.5" customHeight="1">
      <c r="A25" s="42">
        <v>21</v>
      </c>
      <c r="B25" s="46" t="s">
        <v>72</v>
      </c>
      <c r="C25" s="128" t="s">
        <v>91</v>
      </c>
    </row>
    <row r="26" spans="1:3" s="2" customFormat="1" ht="19.5" customHeight="1">
      <c r="A26" s="42">
        <v>22</v>
      </c>
      <c r="B26" s="46" t="s">
        <v>61</v>
      </c>
      <c r="C26" s="128" t="s">
        <v>92</v>
      </c>
    </row>
    <row r="27" spans="1:3" s="2" customFormat="1" ht="19.5" customHeight="1" thickBot="1">
      <c r="A27" s="43">
        <v>23</v>
      </c>
      <c r="B27" s="48" t="s">
        <v>62</v>
      </c>
      <c r="C27" s="129" t="s">
        <v>93</v>
      </c>
    </row>
    <row r="28" spans="1:3" s="2" customFormat="1" ht="19.5" customHeight="1">
      <c r="A28" s="102"/>
      <c r="B28" s="103"/>
      <c r="C28" s="104"/>
    </row>
    <row r="29" spans="1:3" s="2" customFormat="1" ht="19.5" customHeight="1">
      <c r="A29" s="102"/>
      <c r="B29" s="103"/>
      <c r="C29" s="104"/>
    </row>
    <row r="30" spans="1:3" s="2" customFormat="1"/>
    <row r="31" spans="1:3">
      <c r="B31" s="3"/>
    </row>
    <row r="33" spans="2:3" ht="15.75">
      <c r="B33" s="113"/>
      <c r="C33" s="113"/>
    </row>
    <row r="34" spans="2:3" ht="15.75">
      <c r="B34" s="113"/>
      <c r="C34" s="113"/>
    </row>
    <row r="35" spans="2:3" ht="15.75">
      <c r="B35" s="37"/>
      <c r="C35" s="37"/>
    </row>
    <row r="37" spans="2:3" ht="15.75">
      <c r="C37" s="1"/>
    </row>
    <row r="38" spans="2:3" ht="15.75">
      <c r="C38" s="1"/>
    </row>
  </sheetData>
  <autoFilter ref="A4:C4"/>
  <mergeCells count="3">
    <mergeCell ref="B34:C34"/>
    <mergeCell ref="A2:C2"/>
    <mergeCell ref="B33:C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C50"/>
  <sheetViews>
    <sheetView topLeftCell="A7" workbookViewId="0">
      <selection activeCell="C7" sqref="C7:C34"/>
    </sheetView>
  </sheetViews>
  <sheetFormatPr defaultRowHeight="15.75"/>
  <cols>
    <col min="1" max="1" width="5.5703125" style="8" customWidth="1"/>
    <col min="2" max="2" width="66.28515625" style="8" customWidth="1"/>
    <col min="3" max="3" width="15.42578125" style="16" customWidth="1"/>
    <col min="4" max="16384" width="9.140625" style="1"/>
  </cols>
  <sheetData>
    <row r="1" spans="1:3">
      <c r="A1" s="7" t="s">
        <v>95</v>
      </c>
    </row>
    <row r="3" spans="1:3">
      <c r="A3" s="7" t="s">
        <v>98</v>
      </c>
    </row>
    <row r="4" spans="1:3">
      <c r="A4" s="9" t="s">
        <v>48</v>
      </c>
    </row>
    <row r="5" spans="1:3">
      <c r="A5" s="9"/>
    </row>
    <row r="6" spans="1:3" s="6" customFormat="1" ht="34.5" customHeight="1">
      <c r="A6" s="5" t="s">
        <v>37</v>
      </c>
      <c r="B6" s="5" t="s">
        <v>20</v>
      </c>
      <c r="C6" s="17" t="s">
        <v>21</v>
      </c>
    </row>
    <row r="7" spans="1:3" ht="20.25" customHeight="1">
      <c r="A7" s="10">
        <v>1</v>
      </c>
      <c r="B7" s="4" t="s">
        <v>22</v>
      </c>
      <c r="C7" s="130"/>
    </row>
    <row r="8" spans="1:3" ht="21.75" customHeight="1">
      <c r="A8" s="10">
        <v>2</v>
      </c>
      <c r="B8" s="4" t="s">
        <v>23</v>
      </c>
      <c r="C8" s="130"/>
    </row>
    <row r="9" spans="1:3" ht="21" customHeight="1">
      <c r="A9" s="10">
        <v>3</v>
      </c>
      <c r="B9" s="4" t="s">
        <v>38</v>
      </c>
      <c r="C9" s="130"/>
    </row>
    <row r="10" spans="1:3" ht="21" customHeight="1">
      <c r="A10" s="10">
        <v>4</v>
      </c>
      <c r="B10" s="4" t="s">
        <v>39</v>
      </c>
      <c r="C10" s="130"/>
    </row>
    <row r="11" spans="1:3" ht="19.5" customHeight="1">
      <c r="A11" s="10">
        <v>5</v>
      </c>
      <c r="B11" s="4" t="s">
        <v>40</v>
      </c>
      <c r="C11" s="130"/>
    </row>
    <row r="12" spans="1:3" ht="21" customHeight="1">
      <c r="A12" s="10">
        <v>6</v>
      </c>
      <c r="B12" s="4" t="s">
        <v>24</v>
      </c>
      <c r="C12" s="130"/>
    </row>
    <row r="13" spans="1:3" ht="18.75" customHeight="1">
      <c r="A13" s="10">
        <v>7</v>
      </c>
      <c r="B13" s="4" t="s">
        <v>25</v>
      </c>
      <c r="C13" s="130"/>
    </row>
    <row r="14" spans="1:3" ht="19.5" customHeight="1">
      <c r="A14" s="10">
        <v>8</v>
      </c>
      <c r="B14" s="4" t="s">
        <v>41</v>
      </c>
      <c r="C14" s="130"/>
    </row>
    <row r="15" spans="1:3" ht="21" customHeight="1">
      <c r="A15" s="10">
        <v>9</v>
      </c>
      <c r="B15" s="4" t="s">
        <v>26</v>
      </c>
      <c r="C15" s="130"/>
    </row>
    <row r="16" spans="1:3" ht="15.75" customHeight="1">
      <c r="A16" s="10">
        <v>10</v>
      </c>
      <c r="B16" s="4" t="s">
        <v>27</v>
      </c>
      <c r="C16" s="130"/>
    </row>
    <row r="17" spans="1:3" ht="16.5" customHeight="1">
      <c r="A17" s="10">
        <v>11</v>
      </c>
      <c r="B17" s="4" t="s">
        <v>42</v>
      </c>
      <c r="C17" s="130"/>
    </row>
    <row r="18" spans="1:3" ht="17.25" customHeight="1">
      <c r="A18" s="10">
        <v>12</v>
      </c>
      <c r="B18" s="4" t="s">
        <v>43</v>
      </c>
      <c r="C18" s="130"/>
    </row>
    <row r="19" spans="1:3" ht="15.75" customHeight="1">
      <c r="A19" s="10">
        <v>13</v>
      </c>
      <c r="B19" s="4" t="s">
        <v>44</v>
      </c>
      <c r="C19" s="130"/>
    </row>
    <row r="20" spans="1:3" ht="21.75" customHeight="1">
      <c r="A20" s="10">
        <v>14</v>
      </c>
      <c r="B20" s="4" t="s">
        <v>107</v>
      </c>
      <c r="C20" s="130"/>
    </row>
    <row r="21" spans="1:3" ht="18" customHeight="1">
      <c r="A21" s="10">
        <v>15</v>
      </c>
      <c r="B21" s="4" t="s">
        <v>28</v>
      </c>
      <c r="C21" s="130"/>
    </row>
    <row r="22" spans="1:3" ht="18" customHeight="1">
      <c r="A22" s="10">
        <v>16</v>
      </c>
      <c r="B22" s="4" t="s">
        <v>29</v>
      </c>
      <c r="C22" s="130"/>
    </row>
    <row r="23" spans="1:3" ht="18" customHeight="1">
      <c r="A23" s="10">
        <v>17</v>
      </c>
      <c r="B23" s="4" t="s">
        <v>30</v>
      </c>
      <c r="C23" s="130"/>
    </row>
    <row r="24" spans="1:3" ht="16.5" customHeight="1">
      <c r="A24" s="10">
        <v>18</v>
      </c>
      <c r="B24" s="4" t="s">
        <v>31</v>
      </c>
      <c r="C24" s="130"/>
    </row>
    <row r="25" spans="1:3" ht="16.5" customHeight="1">
      <c r="A25" s="10">
        <v>19</v>
      </c>
      <c r="B25" s="4" t="s">
        <v>32</v>
      </c>
      <c r="C25" s="130"/>
    </row>
    <row r="26" spans="1:3" ht="18" customHeight="1">
      <c r="A26" s="10">
        <v>20</v>
      </c>
      <c r="B26" s="4" t="s">
        <v>45</v>
      </c>
      <c r="C26" s="130"/>
    </row>
    <row r="27" spans="1:3">
      <c r="A27" s="10">
        <v>21</v>
      </c>
      <c r="B27" s="4" t="s">
        <v>33</v>
      </c>
      <c r="C27" s="130"/>
    </row>
    <row r="28" spans="1:3">
      <c r="A28" s="10">
        <v>22</v>
      </c>
      <c r="B28" s="4" t="s">
        <v>46</v>
      </c>
      <c r="C28" s="130"/>
    </row>
    <row r="29" spans="1:3">
      <c r="A29" s="10">
        <v>23</v>
      </c>
      <c r="B29" s="4" t="s">
        <v>34</v>
      </c>
      <c r="C29" s="130"/>
    </row>
    <row r="30" spans="1:3">
      <c r="A30" s="10">
        <v>24</v>
      </c>
      <c r="B30" s="12" t="s">
        <v>106</v>
      </c>
      <c r="C30" s="130"/>
    </row>
    <row r="31" spans="1:3">
      <c r="A31" s="10">
        <v>25</v>
      </c>
      <c r="B31" s="4" t="s">
        <v>99</v>
      </c>
      <c r="C31" s="130"/>
    </row>
    <row r="32" spans="1:3">
      <c r="A32" s="10">
        <v>26</v>
      </c>
      <c r="B32" s="4" t="s">
        <v>47</v>
      </c>
      <c r="C32" s="130"/>
    </row>
    <row r="33" spans="1:3">
      <c r="A33" s="10">
        <v>27</v>
      </c>
      <c r="B33" s="4" t="s">
        <v>35</v>
      </c>
      <c r="C33" s="130"/>
    </row>
    <row r="34" spans="1:3">
      <c r="A34" s="10">
        <v>28</v>
      </c>
      <c r="B34" s="4" t="s">
        <v>36</v>
      </c>
      <c r="C34" s="130"/>
    </row>
    <row r="35" spans="1:3" s="108" customFormat="1" ht="75" customHeight="1">
      <c r="A35" s="105"/>
      <c r="B35" s="109" t="s">
        <v>164</v>
      </c>
      <c r="C35" s="107"/>
    </row>
    <row r="36" spans="1:3" s="108" customFormat="1" ht="21.75" customHeight="1">
      <c r="A36" s="105"/>
      <c r="B36" s="106"/>
      <c r="C36" s="107"/>
    </row>
    <row r="37" spans="1:3" s="108" customFormat="1" ht="21.75" customHeight="1">
      <c r="A37" s="105"/>
      <c r="B37" s="106"/>
      <c r="C37" s="107"/>
    </row>
    <row r="38" spans="1:3" s="108" customFormat="1" ht="21.75" customHeight="1">
      <c r="A38" s="105"/>
      <c r="B38" s="106"/>
      <c r="C38" s="107"/>
    </row>
    <row r="42" spans="1:3">
      <c r="B42" s="11"/>
    </row>
    <row r="43" spans="1:3">
      <c r="B43" s="114"/>
      <c r="C43" s="114"/>
    </row>
    <row r="44" spans="1:3">
      <c r="B44" s="113"/>
      <c r="C44" s="113"/>
    </row>
    <row r="45" spans="1:3">
      <c r="B45" s="113"/>
      <c r="C45" s="113"/>
    </row>
    <row r="46" spans="1:3">
      <c r="B46" s="27"/>
      <c r="C46" s="27"/>
    </row>
    <row r="47" spans="1:3">
      <c r="B47" s="27"/>
      <c r="C47" s="27"/>
    </row>
    <row r="49" spans="2:3">
      <c r="B49" s="36"/>
      <c r="C49" s="1"/>
    </row>
    <row r="50" spans="2:3">
      <c r="B50" s="36"/>
      <c r="C50" s="1"/>
    </row>
  </sheetData>
  <autoFilter ref="A6:C6"/>
  <mergeCells count="3">
    <mergeCell ref="B43:C43"/>
    <mergeCell ref="B44:C44"/>
    <mergeCell ref="B45:C4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N26"/>
  <sheetViews>
    <sheetView workbookViewId="0">
      <selection activeCell="E34" sqref="E34"/>
    </sheetView>
  </sheetViews>
  <sheetFormatPr defaultRowHeight="15.75"/>
  <cols>
    <col min="1" max="1" width="4.42578125" style="55" customWidth="1"/>
    <col min="2" max="2" width="17" style="1" customWidth="1"/>
    <col min="3" max="3" width="14.42578125" style="1" customWidth="1"/>
    <col min="4" max="4" width="12.85546875" style="1" customWidth="1"/>
    <col min="5" max="5" width="9.42578125" style="1" customWidth="1"/>
    <col min="6" max="6" width="11.28515625" style="1" customWidth="1"/>
    <col min="7" max="10" width="8.28515625" style="1" customWidth="1"/>
    <col min="11" max="13" width="7.5703125" style="1" customWidth="1"/>
    <col min="14" max="14" width="12" style="1" hidden="1" customWidth="1"/>
    <col min="15" max="16384" width="9.140625" style="1"/>
  </cols>
  <sheetData>
    <row r="1" spans="1:14" ht="18.75" customHeight="1">
      <c r="A1" s="56" t="s">
        <v>158</v>
      </c>
    </row>
    <row r="2" spans="1:14" ht="49.5" customHeight="1">
      <c r="A2" s="116" t="s">
        <v>114</v>
      </c>
      <c r="B2" s="116"/>
      <c r="C2" s="116"/>
      <c r="D2" s="116"/>
      <c r="E2" s="116"/>
      <c r="F2" s="116"/>
      <c r="G2" s="116"/>
    </row>
    <row r="4" spans="1:14" ht="47.25" customHeight="1">
      <c r="A4" s="118" t="s">
        <v>113</v>
      </c>
      <c r="B4" s="118"/>
      <c r="C4" s="118"/>
      <c r="D4" s="118"/>
      <c r="E4" s="118"/>
      <c r="F4" s="118"/>
      <c r="G4" s="118"/>
      <c r="H4" s="118"/>
      <c r="I4" s="118"/>
      <c r="J4" s="118"/>
      <c r="K4" s="118"/>
      <c r="L4" s="118"/>
      <c r="M4" s="118"/>
    </row>
    <row r="5" spans="1:14" ht="15.75" customHeight="1">
      <c r="A5" s="49"/>
      <c r="B5" s="49"/>
      <c r="C5" s="49"/>
      <c r="D5" s="49"/>
      <c r="E5" s="57"/>
      <c r="F5" s="57"/>
      <c r="G5" s="49"/>
      <c r="H5" s="49"/>
      <c r="I5" s="49"/>
      <c r="J5" s="49"/>
      <c r="K5" s="49"/>
      <c r="L5" s="49"/>
      <c r="M5" s="49"/>
    </row>
    <row r="7" spans="1:14">
      <c r="A7" s="50"/>
      <c r="G7" s="117" t="s">
        <v>118</v>
      </c>
      <c r="H7" s="117"/>
      <c r="I7" s="117"/>
      <c r="J7" s="117"/>
      <c r="K7" s="117"/>
      <c r="L7" s="117"/>
      <c r="M7" s="117"/>
    </row>
    <row r="8" spans="1:14" s="6" customFormat="1" ht="31.5">
      <c r="A8" s="51" t="s">
        <v>37</v>
      </c>
      <c r="B8" s="51" t="s">
        <v>115</v>
      </c>
      <c r="C8" s="51" t="s">
        <v>116</v>
      </c>
      <c r="D8" s="51" t="s">
        <v>117</v>
      </c>
      <c r="E8" s="51" t="s">
        <v>163</v>
      </c>
      <c r="F8" s="51" t="s">
        <v>162</v>
      </c>
      <c r="G8" s="51" t="s">
        <v>127</v>
      </c>
      <c r="H8" s="51" t="s">
        <v>119</v>
      </c>
      <c r="I8" s="51" t="s">
        <v>120</v>
      </c>
      <c r="J8" s="51" t="s">
        <v>126</v>
      </c>
      <c r="K8" s="51" t="s">
        <v>121</v>
      </c>
      <c r="L8" s="51" t="s">
        <v>121</v>
      </c>
      <c r="M8" s="51" t="s">
        <v>122</v>
      </c>
      <c r="N8" s="51" t="s">
        <v>123</v>
      </c>
    </row>
    <row r="9" spans="1:14" ht="18.75" customHeight="1">
      <c r="A9" s="52">
        <v>1</v>
      </c>
      <c r="B9" s="53"/>
      <c r="C9" s="53"/>
      <c r="D9" s="53"/>
      <c r="E9" s="53"/>
      <c r="F9" s="53"/>
      <c r="G9" s="53"/>
      <c r="H9" s="53"/>
      <c r="I9" s="53"/>
      <c r="J9" s="53"/>
      <c r="K9" s="53"/>
      <c r="L9" s="53"/>
      <c r="M9" s="53"/>
      <c r="N9" s="53"/>
    </row>
    <row r="10" spans="1:14" ht="18.75" customHeight="1">
      <c r="A10" s="52">
        <v>2</v>
      </c>
      <c r="B10" s="53"/>
      <c r="C10" s="53"/>
      <c r="D10" s="53"/>
      <c r="E10" s="53"/>
      <c r="F10" s="53"/>
      <c r="G10" s="53"/>
      <c r="H10" s="53"/>
      <c r="I10" s="53"/>
      <c r="J10" s="53"/>
      <c r="K10" s="53"/>
      <c r="L10" s="53"/>
      <c r="M10" s="53"/>
      <c r="N10" s="53"/>
    </row>
    <row r="11" spans="1:14" ht="18.75" customHeight="1">
      <c r="A11" s="52">
        <v>3</v>
      </c>
      <c r="B11" s="53"/>
      <c r="C11" s="53"/>
      <c r="D11" s="53"/>
      <c r="E11" s="53"/>
      <c r="F11" s="53"/>
      <c r="G11" s="53"/>
      <c r="H11" s="53"/>
      <c r="I11" s="53"/>
      <c r="J11" s="53"/>
      <c r="K11" s="53"/>
      <c r="L11" s="53"/>
      <c r="M11" s="53"/>
      <c r="N11" s="53"/>
    </row>
    <row r="12" spans="1:14" ht="18.75" customHeight="1">
      <c r="A12" s="52">
        <v>4</v>
      </c>
      <c r="B12" s="53"/>
      <c r="C12" s="53"/>
      <c r="D12" s="53"/>
      <c r="E12" s="53"/>
      <c r="F12" s="53"/>
      <c r="G12" s="53"/>
      <c r="H12" s="53"/>
      <c r="I12" s="53"/>
      <c r="J12" s="53"/>
      <c r="K12" s="53"/>
      <c r="L12" s="53"/>
      <c r="M12" s="53"/>
      <c r="N12" s="53"/>
    </row>
    <row r="13" spans="1:14" ht="18.75" customHeight="1">
      <c r="A13" s="52">
        <v>5</v>
      </c>
      <c r="B13" s="53"/>
      <c r="C13" s="53"/>
      <c r="D13" s="53"/>
      <c r="E13" s="53"/>
      <c r="F13" s="53"/>
      <c r="G13" s="53"/>
      <c r="H13" s="53"/>
      <c r="I13" s="53"/>
      <c r="J13" s="53"/>
      <c r="K13" s="53"/>
      <c r="L13" s="53"/>
      <c r="M13" s="53"/>
      <c r="N13" s="53"/>
    </row>
    <row r="14" spans="1:14" ht="18.75" customHeight="1">
      <c r="A14" s="52">
        <v>6</v>
      </c>
      <c r="B14" s="53"/>
      <c r="C14" s="53"/>
      <c r="D14" s="53"/>
      <c r="E14" s="53"/>
      <c r="F14" s="53"/>
      <c r="G14" s="53"/>
      <c r="H14" s="53"/>
      <c r="I14" s="53"/>
      <c r="J14" s="53"/>
      <c r="K14" s="53"/>
      <c r="L14" s="53"/>
      <c r="M14" s="53"/>
      <c r="N14" s="53"/>
    </row>
    <row r="15" spans="1:14" ht="18.75" customHeight="1">
      <c r="A15" s="52">
        <v>7</v>
      </c>
      <c r="B15" s="53"/>
      <c r="C15" s="53"/>
      <c r="D15" s="53"/>
      <c r="E15" s="53"/>
      <c r="F15" s="53"/>
      <c r="G15" s="53"/>
      <c r="H15" s="53"/>
      <c r="I15" s="53"/>
      <c r="J15" s="53"/>
      <c r="K15" s="53"/>
      <c r="L15" s="53"/>
      <c r="M15" s="53"/>
      <c r="N15" s="53"/>
    </row>
    <row r="16" spans="1:14" ht="18.75" customHeight="1">
      <c r="A16" s="52">
        <v>8</v>
      </c>
      <c r="B16" s="53"/>
      <c r="C16" s="53"/>
      <c r="D16" s="53"/>
      <c r="E16" s="53"/>
      <c r="F16" s="53"/>
      <c r="G16" s="53"/>
      <c r="H16" s="53"/>
      <c r="I16" s="53"/>
      <c r="J16" s="53"/>
      <c r="K16" s="53"/>
      <c r="L16" s="53"/>
      <c r="M16" s="53"/>
      <c r="N16" s="53"/>
    </row>
    <row r="17" spans="1:14" ht="18.75" customHeight="1">
      <c r="A17" s="52">
        <v>9</v>
      </c>
      <c r="B17" s="53"/>
      <c r="C17" s="53"/>
      <c r="D17" s="53"/>
      <c r="E17" s="53"/>
      <c r="F17" s="53"/>
      <c r="G17" s="53"/>
      <c r="H17" s="53"/>
      <c r="I17" s="53"/>
      <c r="J17" s="53"/>
      <c r="K17" s="53"/>
      <c r="L17" s="53"/>
      <c r="M17" s="53"/>
      <c r="N17" s="53"/>
    </row>
    <row r="18" spans="1:14" ht="18.75" customHeight="1">
      <c r="A18" s="52">
        <v>10</v>
      </c>
      <c r="B18" s="53"/>
      <c r="C18" s="53"/>
      <c r="D18" s="53"/>
      <c r="E18" s="53"/>
      <c r="F18" s="53"/>
      <c r="G18" s="53"/>
      <c r="H18" s="53"/>
      <c r="I18" s="53"/>
      <c r="J18" s="53"/>
      <c r="K18" s="53"/>
      <c r="L18" s="53"/>
      <c r="M18" s="53"/>
      <c r="N18" s="53"/>
    </row>
    <row r="19" spans="1:14" ht="18.75" customHeight="1">
      <c r="A19" s="52">
        <v>11</v>
      </c>
      <c r="B19" s="53"/>
      <c r="C19" s="53"/>
      <c r="D19" s="53"/>
      <c r="E19" s="53"/>
      <c r="F19" s="53"/>
      <c r="G19" s="53"/>
      <c r="H19" s="53"/>
      <c r="I19" s="53"/>
      <c r="J19" s="53"/>
      <c r="K19" s="53"/>
      <c r="L19" s="53"/>
      <c r="M19" s="53"/>
      <c r="N19" s="53"/>
    </row>
    <row r="20" spans="1:14" ht="18.75" customHeight="1">
      <c r="A20" s="54" t="s">
        <v>124</v>
      </c>
      <c r="B20" s="53"/>
      <c r="C20" s="53"/>
      <c r="D20" s="53"/>
      <c r="E20" s="53"/>
      <c r="F20" s="53"/>
      <c r="G20" s="53"/>
      <c r="H20" s="53"/>
      <c r="I20" s="53"/>
      <c r="J20" s="53"/>
      <c r="K20" s="53"/>
      <c r="L20" s="53"/>
      <c r="M20" s="53"/>
      <c r="N20" s="53"/>
    </row>
    <row r="21" spans="1:14" ht="18.75" customHeight="1">
      <c r="A21" s="54" t="s">
        <v>124</v>
      </c>
      <c r="B21" s="53"/>
      <c r="C21" s="53"/>
      <c r="D21" s="53"/>
      <c r="E21" s="53"/>
      <c r="F21" s="53"/>
      <c r="G21" s="53"/>
      <c r="H21" s="53"/>
      <c r="I21" s="53"/>
      <c r="J21" s="53"/>
      <c r="K21" s="53"/>
      <c r="L21" s="53"/>
      <c r="M21" s="53"/>
      <c r="N21" s="53"/>
    </row>
    <row r="22" spans="1:14" ht="18.75" customHeight="1">
      <c r="A22" s="54" t="s">
        <v>124</v>
      </c>
      <c r="B22" s="53"/>
      <c r="C22" s="53"/>
      <c r="D22" s="53"/>
      <c r="E22" s="53"/>
      <c r="F22" s="53"/>
      <c r="G22" s="53"/>
      <c r="H22" s="53"/>
      <c r="I22" s="53"/>
      <c r="J22" s="53"/>
      <c r="K22" s="53"/>
      <c r="L22" s="53"/>
      <c r="M22" s="53"/>
      <c r="N22" s="53"/>
    </row>
    <row r="24" spans="1:14">
      <c r="C24" s="13" t="s">
        <v>159</v>
      </c>
      <c r="L24" s="13" t="s">
        <v>125</v>
      </c>
    </row>
    <row r="25" spans="1:14" ht="23.25" customHeight="1">
      <c r="B25" s="119"/>
      <c r="C25" s="119"/>
      <c r="D25" s="119"/>
      <c r="E25" s="119"/>
      <c r="F25" s="119"/>
      <c r="G25" s="119"/>
    </row>
    <row r="26" spans="1:14">
      <c r="B26" s="115"/>
      <c r="C26" s="115"/>
      <c r="D26" s="115"/>
      <c r="E26" s="115"/>
      <c r="F26" s="115"/>
      <c r="G26" s="115"/>
    </row>
  </sheetData>
  <mergeCells count="7">
    <mergeCell ref="B26:C26"/>
    <mergeCell ref="D26:G26"/>
    <mergeCell ref="A2:G2"/>
    <mergeCell ref="G7:M7"/>
    <mergeCell ref="A4:M4"/>
    <mergeCell ref="D25:G25"/>
    <mergeCell ref="B25:C25"/>
  </mergeCells>
  <pageMargins left="0.70866141732283472" right="0.7086614173228347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Anexa 1Ctr. Nou Medicina Muncii</vt:lpstr>
      <vt:lpstr>Anexa 2 Locatii ASE</vt:lpstr>
      <vt:lpstr>Anexa 3 Investigatii medicale</vt:lpstr>
      <vt:lpstr>Anexa 4 Centralizator prestatii</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Asus ROG</cp:lastModifiedBy>
  <cp:lastPrinted>2019-09-23T14:24:48Z</cp:lastPrinted>
  <dcterms:created xsi:type="dcterms:W3CDTF">2017-01-18T08:25:08Z</dcterms:created>
  <dcterms:modified xsi:type="dcterms:W3CDTF">2020-04-16T10:36:53Z</dcterms:modified>
</cp:coreProperties>
</file>